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College Basketball\"/>
    </mc:Choice>
  </mc:AlternateContent>
  <xr:revisionPtr revIDLastSave="0" documentId="13_ncr:1_{624E7234-B63F-4DDA-AB65-AD6184F9B38E}" xr6:coauthVersionLast="47" xr6:coauthVersionMax="47" xr10:uidLastSave="{00000000-0000-0000-0000-000000000000}"/>
  <bookViews>
    <workbookView xWindow="-98" yWindow="-98" windowWidth="22695" windowHeight="14476" firstSheet="1" activeTab="4" xr2:uid="{00000000-000D-0000-FFFF-FFFF00000000}"/>
  </bookViews>
  <sheets>
    <sheet name="Pre-Season 2024-25 Ratings" sheetId="1" r:id="rId1"/>
    <sheet name="March Madness Predictions" sheetId="9" r:id="rId2"/>
    <sheet name="Sheet1" sheetId="8" r:id="rId3"/>
    <sheet name="Comparison" sheetId="7" r:id="rId4"/>
    <sheet name="Pre-Season Conference Ratings" sheetId="2" r:id="rId5"/>
    <sheet name="Index" sheetId="6" r:id="rId6"/>
    <sheet name="Conferences" sheetId="3" r:id="rId7"/>
    <sheet name="2025 Data" sheetId="4" r:id="rId8"/>
    <sheet name="2024 Data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46" i="1"/>
  <c r="F30" i="1"/>
  <c r="F32" i="1"/>
  <c r="F41" i="1"/>
  <c r="F21" i="1"/>
  <c r="F75" i="1"/>
  <c r="F82" i="1"/>
  <c r="F92" i="1"/>
  <c r="F94" i="1"/>
  <c r="F72" i="1"/>
  <c r="F80" i="1"/>
  <c r="F67" i="1"/>
  <c r="F97" i="1"/>
  <c r="F126" i="1"/>
  <c r="F61" i="1"/>
  <c r="F90" i="1"/>
  <c r="F204" i="1"/>
  <c r="F133" i="1"/>
  <c r="F248" i="1"/>
  <c r="F307" i="1"/>
  <c r="F213" i="1"/>
  <c r="F225" i="1"/>
  <c r="F283" i="1"/>
  <c r="F266" i="1"/>
  <c r="F315" i="1"/>
  <c r="F36" i="1"/>
  <c r="F95" i="1"/>
  <c r="F132" i="1"/>
  <c r="F89" i="1"/>
  <c r="F154" i="1"/>
  <c r="F167" i="1"/>
  <c r="F181" i="1"/>
  <c r="F103" i="1"/>
  <c r="F128" i="1"/>
  <c r="F142" i="1"/>
  <c r="F100" i="1"/>
  <c r="F249" i="1"/>
  <c r="F127" i="1"/>
  <c r="F47" i="1"/>
  <c r="F52" i="1"/>
  <c r="F66" i="1"/>
  <c r="F98" i="1"/>
  <c r="F112" i="1"/>
  <c r="F101" i="1"/>
  <c r="F58" i="1"/>
  <c r="F102" i="1"/>
  <c r="F110" i="1"/>
  <c r="F123" i="1"/>
  <c r="F140" i="1"/>
  <c r="F149" i="1"/>
  <c r="F192" i="1"/>
  <c r="F163" i="1"/>
  <c r="F172" i="1"/>
  <c r="F183" i="1"/>
  <c r="F233" i="1"/>
  <c r="F201" i="1"/>
  <c r="F268" i="1"/>
  <c r="F234" i="1"/>
  <c r="F256" i="1"/>
  <c r="F303" i="1"/>
  <c r="F232" i="1"/>
  <c r="F301" i="1"/>
  <c r="F353" i="1"/>
  <c r="F276" i="1"/>
  <c r="F334" i="1"/>
  <c r="F3" i="1"/>
  <c r="F35" i="1"/>
  <c r="F8" i="1"/>
  <c r="F27" i="1"/>
  <c r="F22" i="1"/>
  <c r="F62" i="1"/>
  <c r="F70" i="1"/>
  <c r="F45" i="1"/>
  <c r="F105" i="1"/>
  <c r="F121" i="1"/>
  <c r="F134" i="1"/>
  <c r="F150" i="1"/>
  <c r="F164" i="1"/>
  <c r="F129" i="1"/>
  <c r="F214" i="1"/>
  <c r="F245" i="1"/>
  <c r="F279" i="1"/>
  <c r="F294" i="1"/>
  <c r="F326" i="1"/>
  <c r="F274" i="1"/>
  <c r="F356" i="1"/>
  <c r="F111" i="1"/>
  <c r="F87" i="1"/>
  <c r="F177" i="1"/>
  <c r="F207" i="1"/>
  <c r="F236" i="1"/>
  <c r="F286" i="1"/>
  <c r="F297" i="1"/>
  <c r="F284" i="1"/>
  <c r="F344" i="1"/>
  <c r="F20" i="1"/>
  <c r="F12" i="1"/>
  <c r="F13" i="1"/>
  <c r="F15" i="1"/>
  <c r="F19" i="1"/>
  <c r="F64" i="1"/>
  <c r="F83" i="1"/>
  <c r="F18" i="1"/>
  <c r="F34" i="1"/>
  <c r="F43" i="1"/>
  <c r="F54" i="1"/>
  <c r="F56" i="1"/>
  <c r="F57" i="1"/>
  <c r="F71" i="1"/>
  <c r="F81" i="1"/>
  <c r="F85" i="1"/>
  <c r="F48" i="1"/>
  <c r="F50" i="1"/>
  <c r="F135" i="1"/>
  <c r="F78" i="1"/>
  <c r="F176" i="1"/>
  <c r="F188" i="1"/>
  <c r="F190" i="1"/>
  <c r="F292" i="1"/>
  <c r="F265" i="1"/>
  <c r="F282" i="1"/>
  <c r="F285" i="1"/>
  <c r="F224" i="1"/>
  <c r="F340" i="1"/>
  <c r="F2" i="1"/>
  <c r="F6" i="1"/>
  <c r="F26" i="1"/>
  <c r="F7" i="1"/>
  <c r="F24" i="1"/>
  <c r="F33" i="1"/>
  <c r="F37" i="1"/>
  <c r="F60" i="1"/>
  <c r="F23" i="1"/>
  <c r="F53" i="1"/>
  <c r="F28" i="1"/>
  <c r="F122" i="1"/>
  <c r="F38" i="1"/>
  <c r="F65" i="1"/>
  <c r="F69" i="1"/>
  <c r="F141" i="1"/>
  <c r="F119" i="1"/>
  <c r="F155" i="1"/>
  <c r="F178" i="1"/>
  <c r="F185" i="1"/>
  <c r="F161" i="1"/>
  <c r="F243" i="1"/>
  <c r="F211" i="1"/>
  <c r="F246" i="1"/>
  <c r="F278" i="1"/>
  <c r="F316" i="1"/>
  <c r="F160" i="1"/>
  <c r="F218" i="1"/>
  <c r="F257" i="1"/>
  <c r="F348" i="1"/>
  <c r="F174" i="1"/>
  <c r="F99" i="1"/>
  <c r="F137" i="1"/>
  <c r="F151" i="1"/>
  <c r="F170" i="1"/>
  <c r="F139" i="1"/>
  <c r="F250" i="1"/>
  <c r="F124" i="1"/>
  <c r="F215" i="1"/>
  <c r="F308" i="1"/>
  <c r="F131" i="1"/>
  <c r="F138" i="1"/>
  <c r="F244" i="1"/>
  <c r="F175" i="1"/>
  <c r="F219" i="1"/>
  <c r="F166" i="1"/>
  <c r="F199" i="1"/>
  <c r="F263" i="1"/>
  <c r="F273" i="1"/>
  <c r="F290" i="1"/>
  <c r="F361" i="1"/>
  <c r="F104" i="1"/>
  <c r="F108" i="1"/>
  <c r="F144" i="1"/>
  <c r="F226" i="1"/>
  <c r="F194" i="1"/>
  <c r="F253" i="1"/>
  <c r="F289" i="1"/>
  <c r="F312" i="1"/>
  <c r="F152" i="1"/>
  <c r="F209" i="1"/>
  <c r="F162" i="1"/>
  <c r="F189" i="1"/>
  <c r="F197" i="1"/>
  <c r="F240" i="1"/>
  <c r="F259" i="1"/>
  <c r="F322" i="1"/>
  <c r="F251" i="1"/>
  <c r="F309" i="1"/>
  <c r="F281" i="1"/>
  <c r="F350" i="1"/>
  <c r="F327" i="1"/>
  <c r="F157" i="1"/>
  <c r="F195" i="1"/>
  <c r="F221" i="1"/>
  <c r="F328" i="1"/>
  <c r="F272" i="1"/>
  <c r="F223" i="1"/>
  <c r="F255" i="1"/>
  <c r="F267" i="1"/>
  <c r="F291" i="1"/>
  <c r="F293" i="1"/>
  <c r="F342" i="1"/>
  <c r="F357" i="1"/>
  <c r="F252" i="1"/>
  <c r="F269" i="1"/>
  <c r="F220" i="1"/>
  <c r="F239" i="1"/>
  <c r="F318" i="1"/>
  <c r="F351" i="1"/>
  <c r="F362" i="1"/>
  <c r="F364" i="1"/>
  <c r="F88" i="1"/>
  <c r="F109" i="1"/>
  <c r="F120" i="1"/>
  <c r="F145" i="1"/>
  <c r="F107" i="1"/>
  <c r="F156" i="1"/>
  <c r="F200" i="1"/>
  <c r="F180" i="1"/>
  <c r="F262" i="1"/>
  <c r="F203" i="1"/>
  <c r="F261" i="1"/>
  <c r="F275" i="1"/>
  <c r="F39" i="1"/>
  <c r="F42" i="1"/>
  <c r="F79" i="1"/>
  <c r="F106" i="1"/>
  <c r="F74" i="1"/>
  <c r="F118" i="1"/>
  <c r="F115" i="1"/>
  <c r="F165" i="1"/>
  <c r="F191" i="1"/>
  <c r="F230" i="1"/>
  <c r="F228" i="1"/>
  <c r="F277" i="1"/>
  <c r="F355" i="1"/>
  <c r="F311" i="1"/>
  <c r="F332" i="1"/>
  <c r="F335" i="1"/>
  <c r="F254" i="1"/>
  <c r="F298" i="1"/>
  <c r="F352" i="1"/>
  <c r="F358" i="1"/>
  <c r="F227" i="1"/>
  <c r="F193" i="1"/>
  <c r="F321" i="1"/>
  <c r="F343" i="1"/>
  <c r="F339" i="1"/>
  <c r="F287" i="1"/>
  <c r="F305" i="1"/>
  <c r="F336" i="1"/>
  <c r="F345" i="1"/>
  <c r="F320" i="1"/>
  <c r="F347" i="1"/>
  <c r="F117" i="1"/>
  <c r="F235" i="1"/>
  <c r="F237" i="1"/>
  <c r="F247" i="1"/>
  <c r="F270" i="1"/>
  <c r="F304" i="1"/>
  <c r="F319" i="1"/>
  <c r="F338" i="1"/>
  <c r="F330" i="1"/>
  <c r="F302" i="1"/>
  <c r="F4" i="1"/>
  <c r="F17" i="1"/>
  <c r="F14" i="1"/>
  <c r="F16" i="1"/>
  <c r="F29" i="1"/>
  <c r="F68" i="1"/>
  <c r="F11" i="1"/>
  <c r="F44" i="1"/>
  <c r="F55" i="1"/>
  <c r="F63" i="1"/>
  <c r="F25" i="1"/>
  <c r="F49" i="1"/>
  <c r="F59" i="1"/>
  <c r="F84" i="1"/>
  <c r="F77" i="1"/>
  <c r="F93" i="1"/>
  <c r="F86" i="1"/>
  <c r="F113" i="1"/>
  <c r="F130" i="1"/>
  <c r="F258" i="1"/>
  <c r="F198" i="1"/>
  <c r="F231" i="1"/>
  <c r="F182" i="1"/>
  <c r="F229" i="1"/>
  <c r="F317" i="1"/>
  <c r="F314" i="1"/>
  <c r="F96" i="1"/>
  <c r="F136" i="1"/>
  <c r="F148" i="1"/>
  <c r="F158" i="1"/>
  <c r="F313" i="1"/>
  <c r="F288" i="1"/>
  <c r="F325" i="1"/>
  <c r="F331" i="1"/>
  <c r="F337" i="1"/>
  <c r="F333" i="1"/>
  <c r="F360" i="1"/>
  <c r="F363" i="1"/>
  <c r="F171" i="1"/>
  <c r="F184" i="1"/>
  <c r="F186" i="1"/>
  <c r="F212" i="1"/>
  <c r="F242" i="1"/>
  <c r="F280" i="1"/>
  <c r="F306" i="1"/>
  <c r="F300" i="1"/>
  <c r="F365" i="1"/>
  <c r="F91" i="1"/>
  <c r="F73" i="1"/>
  <c r="F202" i="1"/>
  <c r="F153" i="1"/>
  <c r="F208" i="1"/>
  <c r="F146" i="1"/>
  <c r="F173" i="1"/>
  <c r="F210" i="1"/>
  <c r="F216" i="1"/>
  <c r="F196" i="1"/>
  <c r="F206" i="1"/>
  <c r="F217" i="1"/>
  <c r="F241" i="1"/>
  <c r="F324" i="1"/>
  <c r="F179" i="1"/>
  <c r="F260" i="1"/>
  <c r="F271" i="1"/>
  <c r="F310" i="1"/>
  <c r="F299" i="1"/>
  <c r="F296" i="1"/>
  <c r="F346" i="1"/>
  <c r="F349" i="1"/>
  <c r="F354" i="1"/>
  <c r="F329" i="1"/>
  <c r="F341" i="1"/>
  <c r="F359" i="1"/>
  <c r="F40" i="1"/>
  <c r="F147" i="1"/>
  <c r="F168" i="1"/>
  <c r="F125" i="1"/>
  <c r="F143" i="1"/>
  <c r="F205" i="1"/>
  <c r="F222" i="1"/>
  <c r="F238" i="1"/>
  <c r="F264" i="1"/>
  <c r="F10" i="1"/>
  <c r="F31" i="1"/>
  <c r="F51" i="1"/>
  <c r="F76" i="1"/>
  <c r="F114" i="1"/>
  <c r="F116" i="1"/>
  <c r="F159" i="1"/>
  <c r="F187" i="1"/>
  <c r="F169" i="1"/>
  <c r="F295" i="1"/>
  <c r="F323" i="1"/>
  <c r="F5" i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H126" i="1" l="1"/>
  <c r="J5" i="1"/>
  <c r="K5" i="1"/>
  <c r="L5" i="1"/>
  <c r="M5" i="1"/>
  <c r="J17" i="1"/>
  <c r="K17" i="1"/>
  <c r="L17" i="1"/>
  <c r="M17" i="1"/>
  <c r="J26" i="1"/>
  <c r="K26" i="1"/>
  <c r="L26" i="1"/>
  <c r="M26" i="1"/>
  <c r="J6" i="1"/>
  <c r="K6" i="1"/>
  <c r="L6" i="1"/>
  <c r="M6" i="1"/>
  <c r="J4" i="1"/>
  <c r="K4" i="1"/>
  <c r="L4" i="1"/>
  <c r="M4" i="1"/>
  <c r="J10" i="1"/>
  <c r="K10" i="1"/>
  <c r="L10" i="1"/>
  <c r="M10" i="1"/>
  <c r="J3" i="1"/>
  <c r="K3" i="1"/>
  <c r="L3" i="1"/>
  <c r="M3" i="1"/>
  <c r="J7" i="1"/>
  <c r="K7" i="1"/>
  <c r="L7" i="1"/>
  <c r="M7" i="1"/>
  <c r="J60" i="1"/>
  <c r="K60" i="1"/>
  <c r="L60" i="1"/>
  <c r="M60" i="1"/>
  <c r="J20" i="1"/>
  <c r="K20" i="1"/>
  <c r="L20" i="1"/>
  <c r="M20" i="1"/>
  <c r="J14" i="1"/>
  <c r="K14" i="1"/>
  <c r="L14" i="1"/>
  <c r="M14" i="1"/>
  <c r="J35" i="1"/>
  <c r="K35" i="1"/>
  <c r="L35" i="1"/>
  <c r="M35" i="1"/>
  <c r="J9" i="1"/>
  <c r="K9" i="1"/>
  <c r="L9" i="1"/>
  <c r="M9" i="1"/>
  <c r="J24" i="1"/>
  <c r="K24" i="1"/>
  <c r="L24" i="1"/>
  <c r="M24" i="1"/>
  <c r="J29" i="1"/>
  <c r="K29" i="1"/>
  <c r="L29" i="1"/>
  <c r="M29" i="1"/>
  <c r="J44" i="1"/>
  <c r="K44" i="1"/>
  <c r="L44" i="1"/>
  <c r="M44" i="1"/>
  <c r="J33" i="1"/>
  <c r="K33" i="1"/>
  <c r="L33" i="1"/>
  <c r="M33" i="1"/>
  <c r="J8" i="1"/>
  <c r="K8" i="1"/>
  <c r="L8" i="1"/>
  <c r="M8" i="1"/>
  <c r="J27" i="1"/>
  <c r="K27" i="1"/>
  <c r="L27" i="1"/>
  <c r="M27" i="1"/>
  <c r="J13" i="1"/>
  <c r="K13" i="1"/>
  <c r="L13" i="1"/>
  <c r="M13" i="1"/>
  <c r="J15" i="1"/>
  <c r="K15" i="1"/>
  <c r="L15" i="1"/>
  <c r="M15" i="1"/>
  <c r="J37" i="1"/>
  <c r="K37" i="1"/>
  <c r="L37" i="1"/>
  <c r="M37" i="1"/>
  <c r="J16" i="1"/>
  <c r="K16" i="1"/>
  <c r="L16" i="1"/>
  <c r="M16" i="1"/>
  <c r="J68" i="1"/>
  <c r="K68" i="1"/>
  <c r="L68" i="1"/>
  <c r="M68" i="1"/>
  <c r="J19" i="1"/>
  <c r="K19" i="1"/>
  <c r="L19" i="1"/>
  <c r="M19" i="1"/>
  <c r="J12" i="1"/>
  <c r="K12" i="1"/>
  <c r="L12" i="1"/>
  <c r="M12" i="1"/>
  <c r="J49" i="1"/>
  <c r="K49" i="1"/>
  <c r="L49" i="1"/>
  <c r="M49" i="1"/>
  <c r="J62" i="1"/>
  <c r="K62" i="1"/>
  <c r="L62" i="1"/>
  <c r="M62" i="1"/>
  <c r="J57" i="1"/>
  <c r="K57" i="1"/>
  <c r="L57" i="1"/>
  <c r="M57" i="1"/>
  <c r="J64" i="1"/>
  <c r="K64" i="1"/>
  <c r="L64" i="1"/>
  <c r="M64" i="1"/>
  <c r="J83" i="1"/>
  <c r="K83" i="1"/>
  <c r="L83" i="1"/>
  <c r="M83" i="1"/>
  <c r="J46" i="1"/>
  <c r="K46" i="1"/>
  <c r="L46" i="1"/>
  <c r="M46" i="1"/>
  <c r="J43" i="1"/>
  <c r="K43" i="1"/>
  <c r="L43" i="1"/>
  <c r="M43" i="1"/>
  <c r="J55" i="1"/>
  <c r="K55" i="1"/>
  <c r="L55" i="1"/>
  <c r="M55" i="1"/>
  <c r="J22" i="1"/>
  <c r="K22" i="1"/>
  <c r="L22" i="1"/>
  <c r="M22" i="1"/>
  <c r="J11" i="1"/>
  <c r="K11" i="1"/>
  <c r="L11" i="1"/>
  <c r="M11" i="1"/>
  <c r="J32" i="1"/>
  <c r="K32" i="1"/>
  <c r="L32" i="1"/>
  <c r="M32" i="1"/>
  <c r="J34" i="1"/>
  <c r="K34" i="1"/>
  <c r="L34" i="1"/>
  <c r="M34" i="1"/>
  <c r="J53" i="1"/>
  <c r="K53" i="1"/>
  <c r="L53" i="1"/>
  <c r="M53" i="1"/>
  <c r="J31" i="1"/>
  <c r="K31" i="1"/>
  <c r="L31" i="1"/>
  <c r="M31" i="1"/>
  <c r="J30" i="1"/>
  <c r="K30" i="1"/>
  <c r="L30" i="1"/>
  <c r="M30" i="1"/>
  <c r="J52" i="1"/>
  <c r="K52" i="1"/>
  <c r="L52" i="1"/>
  <c r="M52" i="1"/>
  <c r="J47" i="1"/>
  <c r="K47" i="1"/>
  <c r="L47" i="1"/>
  <c r="M47" i="1"/>
  <c r="J36" i="1"/>
  <c r="K36" i="1"/>
  <c r="L36" i="1"/>
  <c r="M36" i="1"/>
  <c r="J63" i="1"/>
  <c r="K63" i="1"/>
  <c r="L63" i="1"/>
  <c r="M63" i="1"/>
  <c r="J18" i="1"/>
  <c r="K18" i="1"/>
  <c r="L18" i="1"/>
  <c r="M18" i="1"/>
  <c r="J41" i="1"/>
  <c r="K41" i="1"/>
  <c r="L41" i="1"/>
  <c r="M41" i="1"/>
  <c r="J81" i="1"/>
  <c r="K81" i="1"/>
  <c r="L81" i="1"/>
  <c r="M81" i="1"/>
  <c r="J40" i="1"/>
  <c r="K40" i="1"/>
  <c r="L40" i="1"/>
  <c r="M40" i="1"/>
  <c r="J54" i="1"/>
  <c r="K54" i="1"/>
  <c r="L54" i="1"/>
  <c r="M54" i="1"/>
  <c r="J56" i="1"/>
  <c r="K56" i="1"/>
  <c r="L56" i="1"/>
  <c r="M56" i="1"/>
  <c r="J93" i="1"/>
  <c r="K93" i="1"/>
  <c r="L93" i="1"/>
  <c r="M93" i="1"/>
  <c r="J94" i="1"/>
  <c r="K94" i="1"/>
  <c r="L94" i="1"/>
  <c r="M94" i="1"/>
  <c r="J71" i="1"/>
  <c r="K71" i="1"/>
  <c r="L71" i="1"/>
  <c r="M71" i="1"/>
  <c r="J23" i="1"/>
  <c r="K23" i="1"/>
  <c r="L23" i="1"/>
  <c r="M23" i="1"/>
  <c r="J21" i="1"/>
  <c r="K21" i="1"/>
  <c r="L21" i="1"/>
  <c r="M21" i="1"/>
  <c r="J39" i="1"/>
  <c r="K39" i="1"/>
  <c r="L39" i="1"/>
  <c r="M39" i="1"/>
  <c r="J79" i="1"/>
  <c r="K79" i="1"/>
  <c r="L79" i="1"/>
  <c r="M79" i="1"/>
  <c r="J59" i="1"/>
  <c r="K59" i="1"/>
  <c r="L59" i="1"/>
  <c r="M59" i="1"/>
  <c r="J25" i="1"/>
  <c r="K25" i="1"/>
  <c r="L25" i="1"/>
  <c r="M25" i="1"/>
  <c r="J42" i="1"/>
  <c r="K42" i="1"/>
  <c r="L42" i="1"/>
  <c r="M42" i="1"/>
  <c r="J70" i="1"/>
  <c r="K70" i="1"/>
  <c r="L70" i="1"/>
  <c r="M70" i="1"/>
  <c r="J84" i="1"/>
  <c r="K84" i="1"/>
  <c r="L84" i="1"/>
  <c r="M84" i="1"/>
  <c r="J85" i="1"/>
  <c r="K85" i="1"/>
  <c r="L85" i="1"/>
  <c r="M85" i="1"/>
  <c r="J50" i="1"/>
  <c r="K50" i="1"/>
  <c r="L50" i="1"/>
  <c r="M50" i="1"/>
  <c r="J82" i="1"/>
  <c r="K82" i="1"/>
  <c r="L82" i="1"/>
  <c r="M82" i="1"/>
  <c r="J122" i="1"/>
  <c r="K122" i="1"/>
  <c r="L122" i="1"/>
  <c r="M122" i="1"/>
  <c r="J92" i="1"/>
  <c r="K92" i="1"/>
  <c r="L92" i="1"/>
  <c r="M92" i="1"/>
  <c r="J106" i="1"/>
  <c r="K106" i="1"/>
  <c r="L106" i="1"/>
  <c r="M106" i="1"/>
  <c r="J75" i="1"/>
  <c r="K75" i="1"/>
  <c r="L75" i="1"/>
  <c r="M75" i="1"/>
  <c r="J77" i="1"/>
  <c r="K77" i="1"/>
  <c r="L77" i="1"/>
  <c r="M77" i="1"/>
  <c r="J72" i="1"/>
  <c r="K72" i="1"/>
  <c r="L72" i="1"/>
  <c r="M72" i="1"/>
  <c r="J118" i="1"/>
  <c r="K118" i="1"/>
  <c r="L118" i="1"/>
  <c r="M118" i="1"/>
  <c r="J28" i="1"/>
  <c r="K28" i="1"/>
  <c r="L28" i="1"/>
  <c r="M28" i="1"/>
  <c r="J48" i="1"/>
  <c r="K48" i="1"/>
  <c r="L48" i="1"/>
  <c r="M48" i="1"/>
  <c r="J74" i="1"/>
  <c r="K74" i="1"/>
  <c r="L74" i="1"/>
  <c r="M74" i="1"/>
  <c r="J95" i="1"/>
  <c r="K95" i="1"/>
  <c r="L95" i="1"/>
  <c r="M95" i="1"/>
  <c r="J38" i="1"/>
  <c r="K38" i="1"/>
  <c r="L38" i="1"/>
  <c r="M38" i="1"/>
  <c r="J51" i="1"/>
  <c r="K51" i="1"/>
  <c r="L51" i="1"/>
  <c r="M51" i="1"/>
  <c r="J104" i="1"/>
  <c r="K104" i="1"/>
  <c r="L104" i="1"/>
  <c r="M104" i="1"/>
  <c r="J45" i="1"/>
  <c r="K45" i="1"/>
  <c r="L45" i="1"/>
  <c r="M45" i="1"/>
  <c r="J65" i="1"/>
  <c r="K65" i="1"/>
  <c r="L65" i="1"/>
  <c r="M65" i="1"/>
  <c r="J80" i="1"/>
  <c r="K80" i="1"/>
  <c r="L80" i="1"/>
  <c r="M80" i="1"/>
  <c r="J69" i="1"/>
  <c r="K69" i="1"/>
  <c r="L69" i="1"/>
  <c r="M69" i="1"/>
  <c r="J112" i="1"/>
  <c r="K112" i="1"/>
  <c r="L112" i="1"/>
  <c r="M112" i="1"/>
  <c r="J66" i="1"/>
  <c r="K66" i="1"/>
  <c r="L66" i="1"/>
  <c r="M66" i="1"/>
  <c r="J132" i="1"/>
  <c r="K132" i="1"/>
  <c r="L132" i="1"/>
  <c r="M132" i="1"/>
  <c r="J105" i="1"/>
  <c r="K105" i="1"/>
  <c r="L105" i="1"/>
  <c r="M105" i="1"/>
  <c r="J96" i="1"/>
  <c r="K96" i="1"/>
  <c r="L96" i="1"/>
  <c r="M96" i="1"/>
  <c r="J88" i="1"/>
  <c r="K88" i="1"/>
  <c r="L88" i="1"/>
  <c r="M88" i="1"/>
  <c r="J115" i="1"/>
  <c r="K115" i="1"/>
  <c r="L115" i="1"/>
  <c r="M115" i="1"/>
  <c r="J98" i="1"/>
  <c r="K98" i="1"/>
  <c r="L98" i="1"/>
  <c r="M98" i="1"/>
  <c r="J121" i="1"/>
  <c r="K121" i="1"/>
  <c r="L121" i="1"/>
  <c r="M121" i="1"/>
  <c r="J126" i="1"/>
  <c r="K126" i="1"/>
  <c r="L126" i="1"/>
  <c r="M126" i="1"/>
  <c r="J67" i="1"/>
  <c r="K67" i="1"/>
  <c r="L67" i="1"/>
  <c r="M67" i="1"/>
  <c r="J116" i="1"/>
  <c r="K116" i="1"/>
  <c r="L116" i="1"/>
  <c r="M116" i="1"/>
  <c r="J204" i="1"/>
  <c r="K204" i="1"/>
  <c r="L204" i="1"/>
  <c r="M204" i="1"/>
  <c r="J141" i="1"/>
  <c r="K141" i="1"/>
  <c r="L141" i="1"/>
  <c r="M141" i="1"/>
  <c r="J135" i="1"/>
  <c r="K135" i="1"/>
  <c r="L135" i="1"/>
  <c r="M135" i="1"/>
  <c r="J167" i="1"/>
  <c r="K167" i="1"/>
  <c r="L167" i="1"/>
  <c r="M167" i="1"/>
  <c r="J97" i="1"/>
  <c r="K97" i="1"/>
  <c r="L97" i="1"/>
  <c r="M97" i="1"/>
  <c r="J123" i="1"/>
  <c r="K123" i="1"/>
  <c r="L123" i="1"/>
  <c r="M123" i="1"/>
  <c r="J76" i="1"/>
  <c r="K76" i="1"/>
  <c r="L76" i="1"/>
  <c r="M76" i="1"/>
  <c r="J111" i="1"/>
  <c r="K111" i="1"/>
  <c r="L111" i="1"/>
  <c r="M111" i="1"/>
  <c r="J142" i="1"/>
  <c r="K142" i="1"/>
  <c r="L142" i="1"/>
  <c r="M142" i="1"/>
  <c r="J151" i="1"/>
  <c r="K151" i="1"/>
  <c r="L151" i="1"/>
  <c r="M151" i="1"/>
  <c r="J128" i="1"/>
  <c r="K128" i="1"/>
  <c r="L128" i="1"/>
  <c r="M128" i="1"/>
  <c r="J91" i="1"/>
  <c r="K91" i="1"/>
  <c r="L91" i="1"/>
  <c r="M91" i="1"/>
  <c r="J137" i="1"/>
  <c r="K137" i="1"/>
  <c r="L137" i="1"/>
  <c r="M137" i="1"/>
  <c r="J108" i="1"/>
  <c r="K108" i="1"/>
  <c r="L108" i="1"/>
  <c r="M108" i="1"/>
  <c r="J145" i="1"/>
  <c r="K145" i="1"/>
  <c r="L145" i="1"/>
  <c r="M145" i="1"/>
  <c r="J101" i="1"/>
  <c r="K101" i="1"/>
  <c r="L101" i="1"/>
  <c r="M101" i="1"/>
  <c r="J157" i="1"/>
  <c r="K157" i="1"/>
  <c r="L157" i="1"/>
  <c r="M157" i="1"/>
  <c r="J61" i="1"/>
  <c r="K61" i="1"/>
  <c r="L61" i="1"/>
  <c r="M61" i="1"/>
  <c r="J99" i="1"/>
  <c r="K99" i="1"/>
  <c r="L99" i="1"/>
  <c r="M99" i="1"/>
  <c r="J73" i="1"/>
  <c r="K73" i="1"/>
  <c r="L73" i="1"/>
  <c r="M73" i="1"/>
  <c r="J174" i="1"/>
  <c r="K174" i="1"/>
  <c r="L174" i="1"/>
  <c r="M174" i="1"/>
  <c r="J86" i="1"/>
  <c r="K86" i="1"/>
  <c r="L86" i="1"/>
  <c r="M86" i="1"/>
  <c r="J178" i="1"/>
  <c r="K178" i="1"/>
  <c r="L178" i="1"/>
  <c r="M178" i="1"/>
  <c r="J109" i="1"/>
  <c r="K109" i="1"/>
  <c r="L109" i="1"/>
  <c r="M109" i="1"/>
  <c r="J155" i="1"/>
  <c r="K155" i="1"/>
  <c r="L155" i="1"/>
  <c r="M155" i="1"/>
  <c r="J248" i="1"/>
  <c r="K248" i="1"/>
  <c r="L248" i="1"/>
  <c r="M248" i="1"/>
  <c r="J90" i="1"/>
  <c r="K90" i="1"/>
  <c r="L90" i="1"/>
  <c r="M90" i="1"/>
  <c r="J154" i="1"/>
  <c r="K154" i="1"/>
  <c r="L154" i="1"/>
  <c r="M154" i="1"/>
  <c r="J195" i="1"/>
  <c r="K195" i="1"/>
  <c r="L195" i="1"/>
  <c r="M195" i="1"/>
  <c r="J205" i="1"/>
  <c r="K205" i="1"/>
  <c r="L205" i="1"/>
  <c r="M205" i="1"/>
  <c r="J113" i="1"/>
  <c r="K113" i="1"/>
  <c r="L113" i="1"/>
  <c r="M113" i="1"/>
  <c r="J183" i="1"/>
  <c r="K183" i="1"/>
  <c r="L183" i="1"/>
  <c r="M183" i="1"/>
  <c r="J102" i="1"/>
  <c r="K102" i="1"/>
  <c r="L102" i="1"/>
  <c r="M102" i="1"/>
  <c r="J120" i="1"/>
  <c r="K120" i="1"/>
  <c r="L120" i="1"/>
  <c r="M120" i="1"/>
  <c r="J110" i="1"/>
  <c r="K110" i="1"/>
  <c r="L110" i="1"/>
  <c r="M110" i="1"/>
  <c r="J221" i="1"/>
  <c r="K221" i="1"/>
  <c r="L221" i="1"/>
  <c r="M221" i="1"/>
  <c r="J140" i="1"/>
  <c r="K140" i="1"/>
  <c r="L140" i="1"/>
  <c r="M140" i="1"/>
  <c r="J134" i="1"/>
  <c r="K134" i="1"/>
  <c r="L134" i="1"/>
  <c r="M134" i="1"/>
  <c r="J202" i="1"/>
  <c r="K202" i="1"/>
  <c r="L202" i="1"/>
  <c r="M202" i="1"/>
  <c r="J149" i="1"/>
  <c r="K149" i="1"/>
  <c r="L149" i="1"/>
  <c r="M149" i="1"/>
  <c r="J103" i="1"/>
  <c r="K103" i="1"/>
  <c r="L103" i="1"/>
  <c r="M103" i="1"/>
  <c r="J114" i="1"/>
  <c r="K114" i="1"/>
  <c r="L114" i="1"/>
  <c r="M114" i="1"/>
  <c r="J181" i="1"/>
  <c r="K181" i="1"/>
  <c r="L181" i="1"/>
  <c r="M181" i="1"/>
  <c r="J78" i="1"/>
  <c r="K78" i="1"/>
  <c r="L78" i="1"/>
  <c r="M78" i="1"/>
  <c r="J58" i="1"/>
  <c r="K58" i="1"/>
  <c r="L58" i="1"/>
  <c r="M58" i="1"/>
  <c r="J133" i="1"/>
  <c r="K133" i="1"/>
  <c r="L133" i="1"/>
  <c r="M133" i="1"/>
  <c r="J89" i="1"/>
  <c r="K89" i="1"/>
  <c r="L89" i="1"/>
  <c r="M89" i="1"/>
  <c r="J190" i="1"/>
  <c r="K190" i="1"/>
  <c r="L190" i="1"/>
  <c r="M190" i="1"/>
  <c r="J231" i="1"/>
  <c r="K231" i="1"/>
  <c r="L231" i="1"/>
  <c r="M231" i="1"/>
  <c r="J159" i="1"/>
  <c r="K159" i="1"/>
  <c r="L159" i="1"/>
  <c r="M159" i="1"/>
  <c r="J153" i="1"/>
  <c r="K153" i="1"/>
  <c r="L153" i="1"/>
  <c r="M153" i="1"/>
  <c r="J192" i="1"/>
  <c r="K192" i="1"/>
  <c r="L192" i="1"/>
  <c r="M192" i="1"/>
  <c r="J138" i="1"/>
  <c r="K138" i="1"/>
  <c r="L138" i="1"/>
  <c r="M138" i="1"/>
  <c r="J136" i="1"/>
  <c r="K136" i="1"/>
  <c r="L136" i="1"/>
  <c r="M136" i="1"/>
  <c r="J170" i="1"/>
  <c r="K170" i="1"/>
  <c r="L170" i="1"/>
  <c r="M170" i="1"/>
  <c r="J180" i="1"/>
  <c r="K180" i="1"/>
  <c r="L180" i="1"/>
  <c r="M180" i="1"/>
  <c r="J168" i="1"/>
  <c r="K168" i="1"/>
  <c r="L168" i="1"/>
  <c r="M168" i="1"/>
  <c r="J147" i="1"/>
  <c r="K147" i="1"/>
  <c r="L147" i="1"/>
  <c r="M147" i="1"/>
  <c r="J258" i="1"/>
  <c r="K258" i="1"/>
  <c r="L258" i="1"/>
  <c r="M258" i="1"/>
  <c r="J130" i="1"/>
  <c r="K130" i="1"/>
  <c r="L130" i="1"/>
  <c r="M130" i="1"/>
  <c r="J175" i="1"/>
  <c r="K175" i="1"/>
  <c r="L175" i="1"/>
  <c r="M175" i="1"/>
  <c r="J172" i="1"/>
  <c r="K172" i="1"/>
  <c r="L172" i="1"/>
  <c r="M172" i="1"/>
  <c r="J144" i="1"/>
  <c r="K144" i="1"/>
  <c r="L144" i="1"/>
  <c r="M144" i="1"/>
  <c r="J143" i="1"/>
  <c r="K143" i="1"/>
  <c r="L143" i="1"/>
  <c r="M143" i="1"/>
  <c r="J131" i="1"/>
  <c r="K131" i="1"/>
  <c r="L131" i="1"/>
  <c r="M131" i="1"/>
  <c r="J185" i="1"/>
  <c r="K185" i="1"/>
  <c r="L185" i="1"/>
  <c r="M185" i="1"/>
  <c r="J87" i="1"/>
  <c r="K87" i="1"/>
  <c r="L87" i="1"/>
  <c r="M87" i="1"/>
  <c r="J164" i="1"/>
  <c r="K164" i="1"/>
  <c r="L164" i="1"/>
  <c r="M164" i="1"/>
  <c r="J208" i="1"/>
  <c r="K208" i="1"/>
  <c r="L208" i="1"/>
  <c r="M208" i="1"/>
  <c r="J119" i="1"/>
  <c r="K119" i="1"/>
  <c r="L119" i="1"/>
  <c r="M119" i="1"/>
  <c r="J107" i="1"/>
  <c r="K107" i="1"/>
  <c r="L107" i="1"/>
  <c r="M107" i="1"/>
  <c r="J173" i="1"/>
  <c r="K173" i="1"/>
  <c r="L173" i="1"/>
  <c r="M173" i="1"/>
  <c r="J328" i="1"/>
  <c r="K328" i="1"/>
  <c r="L328" i="1"/>
  <c r="M328" i="1"/>
  <c r="J188" i="1"/>
  <c r="K188" i="1"/>
  <c r="L188" i="1"/>
  <c r="M188" i="1"/>
  <c r="J244" i="1"/>
  <c r="K244" i="1"/>
  <c r="L244" i="1"/>
  <c r="M244" i="1"/>
  <c r="J207" i="1"/>
  <c r="K207" i="1"/>
  <c r="L207" i="1"/>
  <c r="M207" i="1"/>
  <c r="J125" i="1"/>
  <c r="K125" i="1"/>
  <c r="L125" i="1"/>
  <c r="M125" i="1"/>
  <c r="J163" i="1"/>
  <c r="K163" i="1"/>
  <c r="L163" i="1"/>
  <c r="M163" i="1"/>
  <c r="J198" i="1"/>
  <c r="K198" i="1"/>
  <c r="L198" i="1"/>
  <c r="M198" i="1"/>
  <c r="J139" i="1"/>
  <c r="K139" i="1"/>
  <c r="L139" i="1"/>
  <c r="M139" i="1"/>
  <c r="J292" i="1"/>
  <c r="K292" i="1"/>
  <c r="L292" i="1"/>
  <c r="M292" i="1"/>
  <c r="J177" i="1"/>
  <c r="K177" i="1"/>
  <c r="L177" i="1"/>
  <c r="M177" i="1"/>
  <c r="J150" i="1"/>
  <c r="K150" i="1"/>
  <c r="L150" i="1"/>
  <c r="M150" i="1"/>
  <c r="J171" i="1"/>
  <c r="K171" i="1"/>
  <c r="L171" i="1"/>
  <c r="M171" i="1"/>
  <c r="J216" i="1"/>
  <c r="K216" i="1"/>
  <c r="L216" i="1"/>
  <c r="M216" i="1"/>
  <c r="J100" i="1"/>
  <c r="K100" i="1"/>
  <c r="L100" i="1"/>
  <c r="M100" i="1"/>
  <c r="J250" i="1"/>
  <c r="K250" i="1"/>
  <c r="L250" i="1"/>
  <c r="M250" i="1"/>
  <c r="J166" i="1"/>
  <c r="K166" i="1"/>
  <c r="L166" i="1"/>
  <c r="M166" i="1"/>
  <c r="J365" i="1"/>
  <c r="K365" i="1"/>
  <c r="L365" i="1"/>
  <c r="M365" i="1"/>
  <c r="J200" i="1"/>
  <c r="K200" i="1"/>
  <c r="L200" i="1"/>
  <c r="M200" i="1"/>
  <c r="J158" i="1"/>
  <c r="K158" i="1"/>
  <c r="L158" i="1"/>
  <c r="M158" i="1"/>
  <c r="J253" i="1"/>
  <c r="K253" i="1"/>
  <c r="L253" i="1"/>
  <c r="M253" i="1"/>
  <c r="J262" i="1"/>
  <c r="K262" i="1"/>
  <c r="L262" i="1"/>
  <c r="M262" i="1"/>
  <c r="J165" i="1"/>
  <c r="K165" i="1"/>
  <c r="L165" i="1"/>
  <c r="M165" i="1"/>
  <c r="J176" i="1"/>
  <c r="K176" i="1"/>
  <c r="L176" i="1"/>
  <c r="M176" i="1"/>
  <c r="J214" i="1"/>
  <c r="K214" i="1"/>
  <c r="L214" i="1"/>
  <c r="M214" i="1"/>
  <c r="J146" i="1"/>
  <c r="K146" i="1"/>
  <c r="L146" i="1"/>
  <c r="M146" i="1"/>
  <c r="J156" i="1"/>
  <c r="K156" i="1"/>
  <c r="L156" i="1"/>
  <c r="M156" i="1"/>
  <c r="J186" i="1"/>
  <c r="K186" i="1"/>
  <c r="L186" i="1"/>
  <c r="M186" i="1"/>
  <c r="J191" i="1"/>
  <c r="K191" i="1"/>
  <c r="L191" i="1"/>
  <c r="M191" i="1"/>
  <c r="J117" i="1"/>
  <c r="K117" i="1"/>
  <c r="L117" i="1"/>
  <c r="M117" i="1"/>
  <c r="J210" i="1"/>
  <c r="K210" i="1"/>
  <c r="L210" i="1"/>
  <c r="M210" i="1"/>
  <c r="J233" i="1"/>
  <c r="K233" i="1"/>
  <c r="L233" i="1"/>
  <c r="M233" i="1"/>
  <c r="J189" i="1"/>
  <c r="K189" i="1"/>
  <c r="L189" i="1"/>
  <c r="M189" i="1"/>
  <c r="J219" i="1"/>
  <c r="K219" i="1"/>
  <c r="L219" i="1"/>
  <c r="M219" i="1"/>
  <c r="J129" i="1"/>
  <c r="K129" i="1"/>
  <c r="L129" i="1"/>
  <c r="M129" i="1"/>
  <c r="J201" i="1"/>
  <c r="K201" i="1"/>
  <c r="L201" i="1"/>
  <c r="M201" i="1"/>
  <c r="J194" i="1"/>
  <c r="K194" i="1"/>
  <c r="L194" i="1"/>
  <c r="M194" i="1"/>
  <c r="J199" i="1"/>
  <c r="K199" i="1"/>
  <c r="L199" i="1"/>
  <c r="M199" i="1"/>
  <c r="J278" i="1"/>
  <c r="K278" i="1"/>
  <c r="L278" i="1"/>
  <c r="M278" i="1"/>
  <c r="J243" i="1"/>
  <c r="K243" i="1"/>
  <c r="L243" i="1"/>
  <c r="M243" i="1"/>
  <c r="J272" i="1"/>
  <c r="K272" i="1"/>
  <c r="L272" i="1"/>
  <c r="M272" i="1"/>
  <c r="J148" i="1"/>
  <c r="K148" i="1"/>
  <c r="L148" i="1"/>
  <c r="M148" i="1"/>
  <c r="J249" i="1"/>
  <c r="K249" i="1"/>
  <c r="L249" i="1"/>
  <c r="M249" i="1"/>
  <c r="J182" i="1"/>
  <c r="K182" i="1"/>
  <c r="L182" i="1"/>
  <c r="M182" i="1"/>
  <c r="J226" i="1"/>
  <c r="K226" i="1"/>
  <c r="L226" i="1"/>
  <c r="M226" i="1"/>
  <c r="J289" i="1"/>
  <c r="K289" i="1"/>
  <c r="L289" i="1"/>
  <c r="M289" i="1"/>
  <c r="J184" i="1"/>
  <c r="K184" i="1"/>
  <c r="L184" i="1"/>
  <c r="M184" i="1"/>
  <c r="J127" i="1"/>
  <c r="K127" i="1"/>
  <c r="L127" i="1"/>
  <c r="M127" i="1"/>
  <c r="J196" i="1"/>
  <c r="K196" i="1"/>
  <c r="L196" i="1"/>
  <c r="M196" i="1"/>
  <c r="J222" i="1"/>
  <c r="K222" i="1"/>
  <c r="L222" i="1"/>
  <c r="M222" i="1"/>
  <c r="J209" i="1"/>
  <c r="K209" i="1"/>
  <c r="L209" i="1"/>
  <c r="M209" i="1"/>
  <c r="J124" i="1"/>
  <c r="K124" i="1"/>
  <c r="L124" i="1"/>
  <c r="M124" i="1"/>
  <c r="J237" i="1"/>
  <c r="K237" i="1"/>
  <c r="L237" i="1"/>
  <c r="M237" i="1"/>
  <c r="J316" i="1"/>
  <c r="K316" i="1"/>
  <c r="L316" i="1"/>
  <c r="M316" i="1"/>
  <c r="J206" i="1"/>
  <c r="K206" i="1"/>
  <c r="L206" i="1"/>
  <c r="M206" i="1"/>
  <c r="J161" i="1"/>
  <c r="K161" i="1"/>
  <c r="L161" i="1"/>
  <c r="M161" i="1"/>
  <c r="J197" i="1"/>
  <c r="K197" i="1"/>
  <c r="L197" i="1"/>
  <c r="M197" i="1"/>
  <c r="J269" i="1"/>
  <c r="K269" i="1"/>
  <c r="L269" i="1"/>
  <c r="M269" i="1"/>
  <c r="J234" i="1"/>
  <c r="K234" i="1"/>
  <c r="L234" i="1"/>
  <c r="M234" i="1"/>
  <c r="J152" i="1"/>
  <c r="K152" i="1"/>
  <c r="L152" i="1"/>
  <c r="M152" i="1"/>
  <c r="J162" i="1"/>
  <c r="K162" i="1"/>
  <c r="L162" i="1"/>
  <c r="M162" i="1"/>
  <c r="J230" i="1"/>
  <c r="K230" i="1"/>
  <c r="L230" i="1"/>
  <c r="M230" i="1"/>
  <c r="J211" i="1"/>
  <c r="K211" i="1"/>
  <c r="L211" i="1"/>
  <c r="M211" i="1"/>
  <c r="J217" i="1"/>
  <c r="K217" i="1"/>
  <c r="L217" i="1"/>
  <c r="M217" i="1"/>
  <c r="J187" i="1"/>
  <c r="K187" i="1"/>
  <c r="L187" i="1"/>
  <c r="M187" i="1"/>
  <c r="J203" i="1"/>
  <c r="K203" i="1"/>
  <c r="L203" i="1"/>
  <c r="M203" i="1"/>
  <c r="J275" i="1"/>
  <c r="K275" i="1"/>
  <c r="L275" i="1"/>
  <c r="M275" i="1"/>
  <c r="J242" i="1"/>
  <c r="K242" i="1"/>
  <c r="L242" i="1"/>
  <c r="M242" i="1"/>
  <c r="J264" i="1"/>
  <c r="K264" i="1"/>
  <c r="L264" i="1"/>
  <c r="M264" i="1"/>
  <c r="J252" i="1"/>
  <c r="K252" i="1"/>
  <c r="L252" i="1"/>
  <c r="M252" i="1"/>
  <c r="J235" i="1"/>
  <c r="K235" i="1"/>
  <c r="L235" i="1"/>
  <c r="M235" i="1"/>
  <c r="J318" i="1"/>
  <c r="K318" i="1"/>
  <c r="L318" i="1"/>
  <c r="M318" i="1"/>
  <c r="J223" i="1"/>
  <c r="K223" i="1"/>
  <c r="L223" i="1"/>
  <c r="M223" i="1"/>
  <c r="J282" i="1"/>
  <c r="K282" i="1"/>
  <c r="L282" i="1"/>
  <c r="M282" i="1"/>
  <c r="J304" i="1"/>
  <c r="K304" i="1"/>
  <c r="L304" i="1"/>
  <c r="M304" i="1"/>
  <c r="J227" i="1"/>
  <c r="K227" i="1"/>
  <c r="L227" i="1"/>
  <c r="M227" i="1"/>
  <c r="J319" i="1"/>
  <c r="K319" i="1"/>
  <c r="L319" i="1"/>
  <c r="M319" i="1"/>
  <c r="J261" i="1"/>
  <c r="K261" i="1"/>
  <c r="L261" i="1"/>
  <c r="M261" i="1"/>
  <c r="J215" i="1"/>
  <c r="K215" i="1"/>
  <c r="L215" i="1"/>
  <c r="M215" i="1"/>
  <c r="J213" i="1"/>
  <c r="K213" i="1"/>
  <c r="L213" i="1"/>
  <c r="M213" i="1"/>
  <c r="J225" i="1"/>
  <c r="K225" i="1"/>
  <c r="L225" i="1"/>
  <c r="M225" i="1"/>
  <c r="J259" i="1"/>
  <c r="K259" i="1"/>
  <c r="L259" i="1"/>
  <c r="M259" i="1"/>
  <c r="J321" i="1"/>
  <c r="K321" i="1"/>
  <c r="L321" i="1"/>
  <c r="M321" i="1"/>
  <c r="J338" i="1"/>
  <c r="K338" i="1"/>
  <c r="L338" i="1"/>
  <c r="M338" i="1"/>
  <c r="J326" i="1"/>
  <c r="K326" i="1"/>
  <c r="L326" i="1"/>
  <c r="M326" i="1"/>
  <c r="J322" i="1"/>
  <c r="K322" i="1"/>
  <c r="L322" i="1"/>
  <c r="M322" i="1"/>
  <c r="J271" i="1"/>
  <c r="K271" i="1"/>
  <c r="L271" i="1"/>
  <c r="M271" i="1"/>
  <c r="J285" i="1"/>
  <c r="K285" i="1"/>
  <c r="L285" i="1"/>
  <c r="M285" i="1"/>
  <c r="J280" i="1"/>
  <c r="K280" i="1"/>
  <c r="L280" i="1"/>
  <c r="M280" i="1"/>
  <c r="J212" i="1"/>
  <c r="K212" i="1"/>
  <c r="L212" i="1"/>
  <c r="M212" i="1"/>
  <c r="J236" i="1"/>
  <c r="K236" i="1"/>
  <c r="L236" i="1"/>
  <c r="M236" i="1"/>
  <c r="J307" i="1"/>
  <c r="K307" i="1"/>
  <c r="L307" i="1"/>
  <c r="M307" i="1"/>
  <c r="J247" i="1"/>
  <c r="K247" i="1"/>
  <c r="L247" i="1"/>
  <c r="M247" i="1"/>
  <c r="J232" i="1"/>
  <c r="K232" i="1"/>
  <c r="L232" i="1"/>
  <c r="M232" i="1"/>
  <c r="J308" i="1"/>
  <c r="K308" i="1"/>
  <c r="L308" i="1"/>
  <c r="M308" i="1"/>
  <c r="J245" i="1"/>
  <c r="K245" i="1"/>
  <c r="L245" i="1"/>
  <c r="M245" i="1"/>
  <c r="J279" i="1"/>
  <c r="K279" i="1"/>
  <c r="L279" i="1"/>
  <c r="M279" i="1"/>
  <c r="J286" i="1"/>
  <c r="K286" i="1"/>
  <c r="L286" i="1"/>
  <c r="M286" i="1"/>
  <c r="J260" i="1"/>
  <c r="K260" i="1"/>
  <c r="L260" i="1"/>
  <c r="M260" i="1"/>
  <c r="J255" i="1"/>
  <c r="K255" i="1"/>
  <c r="L255" i="1"/>
  <c r="M255" i="1"/>
  <c r="J238" i="1"/>
  <c r="K238" i="1"/>
  <c r="L238" i="1"/>
  <c r="M238" i="1"/>
  <c r="J313" i="1"/>
  <c r="K313" i="1"/>
  <c r="L313" i="1"/>
  <c r="M313" i="1"/>
  <c r="J297" i="1"/>
  <c r="K297" i="1"/>
  <c r="L297" i="1"/>
  <c r="M297" i="1"/>
  <c r="J229" i="1"/>
  <c r="K229" i="1"/>
  <c r="L229" i="1"/>
  <c r="M229" i="1"/>
  <c r="J256" i="1"/>
  <c r="K256" i="1"/>
  <c r="L256" i="1"/>
  <c r="M256" i="1"/>
  <c r="J277" i="1"/>
  <c r="K277" i="1"/>
  <c r="L277" i="1"/>
  <c r="M277" i="1"/>
  <c r="J348" i="1"/>
  <c r="K348" i="1"/>
  <c r="L348" i="1"/>
  <c r="M348" i="1"/>
  <c r="J295" i="1"/>
  <c r="K295" i="1"/>
  <c r="L295" i="1"/>
  <c r="M295" i="1"/>
  <c r="J265" i="1"/>
  <c r="K265" i="1"/>
  <c r="L265" i="1"/>
  <c r="M265" i="1"/>
  <c r="J240" i="1"/>
  <c r="K240" i="1"/>
  <c r="L240" i="1"/>
  <c r="M240" i="1"/>
  <c r="J268" i="1"/>
  <c r="K268" i="1"/>
  <c r="L268" i="1"/>
  <c r="M268" i="1"/>
  <c r="J228" i="1"/>
  <c r="K228" i="1"/>
  <c r="L228" i="1"/>
  <c r="M228" i="1"/>
  <c r="J310" i="1"/>
  <c r="K310" i="1"/>
  <c r="L310" i="1"/>
  <c r="M310" i="1"/>
  <c r="J267" i="1"/>
  <c r="K267" i="1"/>
  <c r="L267" i="1"/>
  <c r="M267" i="1"/>
  <c r="J179" i="1"/>
  <c r="K179" i="1"/>
  <c r="L179" i="1"/>
  <c r="M179" i="1"/>
  <c r="J303" i="1"/>
  <c r="K303" i="1"/>
  <c r="L303" i="1"/>
  <c r="M303" i="1"/>
  <c r="J220" i="1"/>
  <c r="K220" i="1"/>
  <c r="L220" i="1"/>
  <c r="M220" i="1"/>
  <c r="J291" i="1"/>
  <c r="K291" i="1"/>
  <c r="L291" i="1"/>
  <c r="M291" i="1"/>
  <c r="J218" i="1"/>
  <c r="K218" i="1"/>
  <c r="L218" i="1"/>
  <c r="M218" i="1"/>
  <c r="J224" i="1"/>
  <c r="K224" i="1"/>
  <c r="L224" i="1"/>
  <c r="M224" i="1"/>
  <c r="J363" i="1"/>
  <c r="K363" i="1"/>
  <c r="L363" i="1"/>
  <c r="M363" i="1"/>
  <c r="J325" i="1"/>
  <c r="K325" i="1"/>
  <c r="L325" i="1"/>
  <c r="M325" i="1"/>
  <c r="J284" i="1"/>
  <c r="K284" i="1"/>
  <c r="L284" i="1"/>
  <c r="M284" i="1"/>
  <c r="J263" i="1"/>
  <c r="K263" i="1"/>
  <c r="L263" i="1"/>
  <c r="M263" i="1"/>
  <c r="J323" i="1"/>
  <c r="K323" i="1"/>
  <c r="L323" i="1"/>
  <c r="M323" i="1"/>
  <c r="J355" i="1"/>
  <c r="K355" i="1"/>
  <c r="L355" i="1"/>
  <c r="M355" i="1"/>
  <c r="J274" i="1"/>
  <c r="K274" i="1"/>
  <c r="L274" i="1"/>
  <c r="M274" i="1"/>
  <c r="J246" i="1"/>
  <c r="K246" i="1"/>
  <c r="L246" i="1"/>
  <c r="M246" i="1"/>
  <c r="J339" i="1"/>
  <c r="K339" i="1"/>
  <c r="L339" i="1"/>
  <c r="M339" i="1"/>
  <c r="J241" i="1"/>
  <c r="K241" i="1"/>
  <c r="L241" i="1"/>
  <c r="M241" i="1"/>
  <c r="J270" i="1"/>
  <c r="K270" i="1"/>
  <c r="L270" i="1"/>
  <c r="M270" i="1"/>
  <c r="J160" i="1"/>
  <c r="K160" i="1"/>
  <c r="L160" i="1"/>
  <c r="M160" i="1"/>
  <c r="J169" i="1"/>
  <c r="K169" i="1"/>
  <c r="L169" i="1"/>
  <c r="M169" i="1"/>
  <c r="J193" i="1"/>
  <c r="K193" i="1"/>
  <c r="L193" i="1"/>
  <c r="M193" i="1"/>
  <c r="J353" i="1"/>
  <c r="K353" i="1"/>
  <c r="L353" i="1"/>
  <c r="M353" i="1"/>
  <c r="J290" i="1"/>
  <c r="K290" i="1"/>
  <c r="L290" i="1"/>
  <c r="M290" i="1"/>
  <c r="J324" i="1"/>
  <c r="K324" i="1"/>
  <c r="L324" i="1"/>
  <c r="M324" i="1"/>
  <c r="J257" i="1"/>
  <c r="K257" i="1"/>
  <c r="L257" i="1"/>
  <c r="M257" i="1"/>
  <c r="J294" i="1"/>
  <c r="K294" i="1"/>
  <c r="L294" i="1"/>
  <c r="M294" i="1"/>
  <c r="J312" i="1"/>
  <c r="K312" i="1"/>
  <c r="L312" i="1"/>
  <c r="M312" i="1"/>
  <c r="J239" i="1"/>
  <c r="K239" i="1"/>
  <c r="L239" i="1"/>
  <c r="M239" i="1"/>
  <c r="J354" i="1"/>
  <c r="K354" i="1"/>
  <c r="L354" i="1"/>
  <c r="M354" i="1"/>
  <c r="J301" i="1"/>
  <c r="K301" i="1"/>
  <c r="L301" i="1"/>
  <c r="M301" i="1"/>
  <c r="J306" i="1"/>
  <c r="K306" i="1"/>
  <c r="L306" i="1"/>
  <c r="M306" i="1"/>
  <c r="J293" i="1"/>
  <c r="K293" i="1"/>
  <c r="L293" i="1"/>
  <c r="M293" i="1"/>
  <c r="J350" i="1"/>
  <c r="K350" i="1"/>
  <c r="L350" i="1"/>
  <c r="M350" i="1"/>
  <c r="J266" i="1"/>
  <c r="K266" i="1"/>
  <c r="L266" i="1"/>
  <c r="M266" i="1"/>
  <c r="J300" i="1"/>
  <c r="K300" i="1"/>
  <c r="L300" i="1"/>
  <c r="M300" i="1"/>
  <c r="J288" i="1"/>
  <c r="K288" i="1"/>
  <c r="L288" i="1"/>
  <c r="M288" i="1"/>
  <c r="J343" i="1"/>
  <c r="K343" i="1"/>
  <c r="L343" i="1"/>
  <c r="M343" i="1"/>
  <c r="J315" i="1"/>
  <c r="K315" i="1"/>
  <c r="L315" i="1"/>
  <c r="M315" i="1"/>
  <c r="J342" i="1"/>
  <c r="K342" i="1"/>
  <c r="L342" i="1"/>
  <c r="M342" i="1"/>
  <c r="J251" i="1"/>
  <c r="K251" i="1"/>
  <c r="L251" i="1"/>
  <c r="M251" i="1"/>
  <c r="J296" i="1"/>
  <c r="K296" i="1"/>
  <c r="L296" i="1"/>
  <c r="M296" i="1"/>
  <c r="J276" i="1"/>
  <c r="K276" i="1"/>
  <c r="L276" i="1"/>
  <c r="M276" i="1"/>
  <c r="J281" i="1"/>
  <c r="K281" i="1"/>
  <c r="L281" i="1"/>
  <c r="M281" i="1"/>
  <c r="J309" i="1"/>
  <c r="K309" i="1"/>
  <c r="L309" i="1"/>
  <c r="M309" i="1"/>
  <c r="J335" i="1"/>
  <c r="K335" i="1"/>
  <c r="L335" i="1"/>
  <c r="M335" i="1"/>
  <c r="J287" i="1"/>
  <c r="K287" i="1"/>
  <c r="L287" i="1"/>
  <c r="M287" i="1"/>
  <c r="J336" i="1"/>
  <c r="K336" i="1"/>
  <c r="L336" i="1"/>
  <c r="M336" i="1"/>
  <c r="J356" i="1"/>
  <c r="K356" i="1"/>
  <c r="L356" i="1"/>
  <c r="M356" i="1"/>
  <c r="J351" i="1"/>
  <c r="K351" i="1"/>
  <c r="L351" i="1"/>
  <c r="M351" i="1"/>
  <c r="J345" i="1"/>
  <c r="K345" i="1"/>
  <c r="L345" i="1"/>
  <c r="M345" i="1"/>
  <c r="J346" i="1"/>
  <c r="K346" i="1"/>
  <c r="L346" i="1"/>
  <c r="M346" i="1"/>
  <c r="J305" i="1"/>
  <c r="K305" i="1"/>
  <c r="L305" i="1"/>
  <c r="M305" i="1"/>
  <c r="J334" i="1"/>
  <c r="K334" i="1"/>
  <c r="L334" i="1"/>
  <c r="M334" i="1"/>
  <c r="J331" i="1"/>
  <c r="K331" i="1"/>
  <c r="L331" i="1"/>
  <c r="M331" i="1"/>
  <c r="J327" i="1"/>
  <c r="K327" i="1"/>
  <c r="L327" i="1"/>
  <c r="M327" i="1"/>
  <c r="J332" i="1"/>
  <c r="K332" i="1"/>
  <c r="L332" i="1"/>
  <c r="M332" i="1"/>
  <c r="J283" i="1"/>
  <c r="K283" i="1"/>
  <c r="L283" i="1"/>
  <c r="M283" i="1"/>
  <c r="J302" i="1"/>
  <c r="K302" i="1"/>
  <c r="L302" i="1"/>
  <c r="M302" i="1"/>
  <c r="J330" i="1"/>
  <c r="K330" i="1"/>
  <c r="L330" i="1"/>
  <c r="M330" i="1"/>
  <c r="J299" i="1"/>
  <c r="K299" i="1"/>
  <c r="L299" i="1"/>
  <c r="M299" i="1"/>
  <c r="J317" i="1"/>
  <c r="K317" i="1"/>
  <c r="L317" i="1"/>
  <c r="M317" i="1"/>
  <c r="J357" i="1"/>
  <c r="K357" i="1"/>
  <c r="L357" i="1"/>
  <c r="M357" i="1"/>
  <c r="J320" i="1"/>
  <c r="K320" i="1"/>
  <c r="L320" i="1"/>
  <c r="M320" i="1"/>
  <c r="J347" i="1"/>
  <c r="K347" i="1"/>
  <c r="L347" i="1"/>
  <c r="M347" i="1"/>
  <c r="J349" i="1"/>
  <c r="K349" i="1"/>
  <c r="L349" i="1"/>
  <c r="M349" i="1"/>
  <c r="J273" i="1"/>
  <c r="K273" i="1"/>
  <c r="L273" i="1"/>
  <c r="M273" i="1"/>
  <c r="J333" i="1"/>
  <c r="K333" i="1"/>
  <c r="L333" i="1"/>
  <c r="M333" i="1"/>
  <c r="J352" i="1"/>
  <c r="K352" i="1"/>
  <c r="L352" i="1"/>
  <c r="M352" i="1"/>
  <c r="J344" i="1"/>
  <c r="K344" i="1"/>
  <c r="L344" i="1"/>
  <c r="M344" i="1"/>
  <c r="J358" i="1"/>
  <c r="K358" i="1"/>
  <c r="L358" i="1"/>
  <c r="M358" i="1"/>
  <c r="J340" i="1"/>
  <c r="K340" i="1"/>
  <c r="L340" i="1"/>
  <c r="M340" i="1"/>
  <c r="J298" i="1"/>
  <c r="K298" i="1"/>
  <c r="L298" i="1"/>
  <c r="M298" i="1"/>
  <c r="J337" i="1"/>
  <c r="K337" i="1"/>
  <c r="L337" i="1"/>
  <c r="M337" i="1"/>
  <c r="J254" i="1"/>
  <c r="K254" i="1"/>
  <c r="L254" i="1"/>
  <c r="M254" i="1"/>
  <c r="J311" i="1"/>
  <c r="K311" i="1"/>
  <c r="L311" i="1"/>
  <c r="M311" i="1"/>
  <c r="J341" i="1"/>
  <c r="K341" i="1"/>
  <c r="L341" i="1"/>
  <c r="M341" i="1"/>
  <c r="J360" i="1"/>
  <c r="K360" i="1"/>
  <c r="L360" i="1"/>
  <c r="M360" i="1"/>
  <c r="J329" i="1"/>
  <c r="K329" i="1"/>
  <c r="L329" i="1"/>
  <c r="M329" i="1"/>
  <c r="J362" i="1"/>
  <c r="K362" i="1"/>
  <c r="L362" i="1"/>
  <c r="M362" i="1"/>
  <c r="J314" i="1"/>
  <c r="K314" i="1"/>
  <c r="L314" i="1"/>
  <c r="M314" i="1"/>
  <c r="J361" i="1"/>
  <c r="K361" i="1"/>
  <c r="L361" i="1"/>
  <c r="M361" i="1"/>
  <c r="J364" i="1"/>
  <c r="K364" i="1"/>
  <c r="L364" i="1"/>
  <c r="M364" i="1"/>
  <c r="J359" i="1"/>
  <c r="K359" i="1"/>
  <c r="L359" i="1"/>
  <c r="M359" i="1"/>
  <c r="M2" i="1"/>
  <c r="L2" i="1"/>
  <c r="K2" i="1"/>
  <c r="J2" i="1"/>
  <c r="H5" i="1"/>
  <c r="H17" i="1"/>
  <c r="H26" i="1"/>
  <c r="H6" i="1"/>
  <c r="H4" i="1"/>
  <c r="H10" i="1"/>
  <c r="H3" i="1"/>
  <c r="H7" i="1"/>
  <c r="H60" i="1"/>
  <c r="H20" i="1"/>
  <c r="H14" i="1"/>
  <c r="H35" i="1"/>
  <c r="H9" i="1"/>
  <c r="H24" i="1"/>
  <c r="H29" i="1"/>
  <c r="H44" i="1"/>
  <c r="H33" i="1"/>
  <c r="H8" i="1"/>
  <c r="H27" i="1"/>
  <c r="H13" i="1"/>
  <c r="H15" i="1"/>
  <c r="H37" i="1"/>
  <c r="H16" i="1"/>
  <c r="H68" i="1"/>
  <c r="H19" i="1"/>
  <c r="H12" i="1"/>
  <c r="H49" i="1"/>
  <c r="H62" i="1"/>
  <c r="H57" i="1"/>
  <c r="H64" i="1"/>
  <c r="H83" i="1"/>
  <c r="H46" i="1"/>
  <c r="H43" i="1"/>
  <c r="H55" i="1"/>
  <c r="H22" i="1"/>
  <c r="H11" i="1"/>
  <c r="H32" i="1"/>
  <c r="H34" i="1"/>
  <c r="H53" i="1"/>
  <c r="H31" i="1"/>
  <c r="H30" i="1"/>
  <c r="H52" i="1"/>
  <c r="H47" i="1"/>
  <c r="H36" i="1"/>
  <c r="H63" i="1"/>
  <c r="H18" i="1"/>
  <c r="H41" i="1"/>
  <c r="H81" i="1"/>
  <c r="H40" i="1"/>
  <c r="H54" i="1"/>
  <c r="H56" i="1"/>
  <c r="H93" i="1"/>
  <c r="H94" i="1"/>
  <c r="H71" i="1"/>
  <c r="H23" i="1"/>
  <c r="H21" i="1"/>
  <c r="H39" i="1"/>
  <c r="H79" i="1"/>
  <c r="H59" i="1"/>
  <c r="H25" i="1"/>
  <c r="H42" i="1"/>
  <c r="H70" i="1"/>
  <c r="H84" i="1"/>
  <c r="H85" i="1"/>
  <c r="H50" i="1"/>
  <c r="H82" i="1"/>
  <c r="H122" i="1"/>
  <c r="H92" i="1"/>
  <c r="H106" i="1"/>
  <c r="H75" i="1"/>
  <c r="H77" i="1"/>
  <c r="H72" i="1"/>
  <c r="H118" i="1"/>
  <c r="H28" i="1"/>
  <c r="H48" i="1"/>
  <c r="H74" i="1"/>
  <c r="H95" i="1"/>
  <c r="H38" i="1"/>
  <c r="H51" i="1"/>
  <c r="H104" i="1"/>
  <c r="H65" i="1"/>
  <c r="H80" i="1"/>
  <c r="H69" i="1"/>
  <c r="H112" i="1"/>
  <c r="H66" i="1"/>
  <c r="H132" i="1"/>
  <c r="H105" i="1"/>
  <c r="H96" i="1"/>
  <c r="H88" i="1"/>
  <c r="H115" i="1"/>
  <c r="H98" i="1"/>
  <c r="H121" i="1"/>
  <c r="H67" i="1"/>
  <c r="H116" i="1"/>
  <c r="H204" i="1"/>
  <c r="H141" i="1"/>
  <c r="H135" i="1"/>
  <c r="H167" i="1"/>
  <c r="H97" i="1"/>
  <c r="H123" i="1"/>
  <c r="H76" i="1"/>
  <c r="H111" i="1"/>
  <c r="H142" i="1"/>
  <c r="H151" i="1"/>
  <c r="H128" i="1"/>
  <c r="H91" i="1"/>
  <c r="H137" i="1"/>
  <c r="H108" i="1"/>
  <c r="H145" i="1"/>
  <c r="H101" i="1"/>
  <c r="H157" i="1"/>
  <c r="H61" i="1"/>
  <c r="H99" i="1"/>
  <c r="H73" i="1"/>
  <c r="H174" i="1"/>
  <c r="H86" i="1"/>
  <c r="H178" i="1"/>
  <c r="H109" i="1"/>
  <c r="H155" i="1"/>
  <c r="H248" i="1"/>
  <c r="H90" i="1"/>
  <c r="H154" i="1"/>
  <c r="H195" i="1"/>
  <c r="H205" i="1"/>
  <c r="H113" i="1"/>
  <c r="H183" i="1"/>
  <c r="H102" i="1"/>
  <c r="H120" i="1"/>
  <c r="H110" i="1"/>
  <c r="H221" i="1"/>
  <c r="H140" i="1"/>
  <c r="H134" i="1"/>
  <c r="H202" i="1"/>
  <c r="H149" i="1"/>
  <c r="H103" i="1"/>
  <c r="H114" i="1"/>
  <c r="H181" i="1"/>
  <c r="H78" i="1"/>
  <c r="H58" i="1"/>
  <c r="H133" i="1"/>
  <c r="H89" i="1"/>
  <c r="H190" i="1"/>
  <c r="H231" i="1"/>
  <c r="H159" i="1"/>
  <c r="H153" i="1"/>
  <c r="H192" i="1"/>
  <c r="H138" i="1"/>
  <c r="H136" i="1"/>
  <c r="H170" i="1"/>
  <c r="H180" i="1"/>
  <c r="H168" i="1"/>
  <c r="H147" i="1"/>
  <c r="H258" i="1"/>
  <c r="H130" i="1"/>
  <c r="H175" i="1"/>
  <c r="H172" i="1"/>
  <c r="H144" i="1"/>
  <c r="H143" i="1"/>
  <c r="H131" i="1"/>
  <c r="H185" i="1"/>
  <c r="H87" i="1"/>
  <c r="H164" i="1"/>
  <c r="H208" i="1"/>
  <c r="H119" i="1"/>
  <c r="H107" i="1"/>
  <c r="H173" i="1"/>
  <c r="H328" i="1"/>
  <c r="H188" i="1"/>
  <c r="H244" i="1"/>
  <c r="H207" i="1"/>
  <c r="H125" i="1"/>
  <c r="H163" i="1"/>
  <c r="H198" i="1"/>
  <c r="H139" i="1"/>
  <c r="H292" i="1"/>
  <c r="H177" i="1"/>
  <c r="H150" i="1"/>
  <c r="H171" i="1"/>
  <c r="H216" i="1"/>
  <c r="H100" i="1"/>
  <c r="H250" i="1"/>
  <c r="H166" i="1"/>
  <c r="H365" i="1"/>
  <c r="H200" i="1"/>
  <c r="H158" i="1"/>
  <c r="H253" i="1"/>
  <c r="H262" i="1"/>
  <c r="H165" i="1"/>
  <c r="H176" i="1"/>
  <c r="H214" i="1"/>
  <c r="H146" i="1"/>
  <c r="H156" i="1"/>
  <c r="H186" i="1"/>
  <c r="H191" i="1"/>
  <c r="H117" i="1"/>
  <c r="H210" i="1"/>
  <c r="H233" i="1"/>
  <c r="H189" i="1"/>
  <c r="H219" i="1"/>
  <c r="H129" i="1"/>
  <c r="H201" i="1"/>
  <c r="H194" i="1"/>
  <c r="H199" i="1"/>
  <c r="H278" i="1"/>
  <c r="H243" i="1"/>
  <c r="H272" i="1"/>
  <c r="H148" i="1"/>
  <c r="H249" i="1"/>
  <c r="H182" i="1"/>
  <c r="H226" i="1"/>
  <c r="H289" i="1"/>
  <c r="H184" i="1"/>
  <c r="H127" i="1"/>
  <c r="H196" i="1"/>
  <c r="H222" i="1"/>
  <c r="H209" i="1"/>
  <c r="H124" i="1"/>
  <c r="H237" i="1"/>
  <c r="H316" i="1"/>
  <c r="H206" i="1"/>
  <c r="H161" i="1"/>
  <c r="H197" i="1"/>
  <c r="H269" i="1"/>
  <c r="H234" i="1"/>
  <c r="H152" i="1"/>
  <c r="H162" i="1"/>
  <c r="H230" i="1"/>
  <c r="H211" i="1"/>
  <c r="H217" i="1"/>
  <c r="H187" i="1"/>
  <c r="H203" i="1"/>
  <c r="H275" i="1"/>
  <c r="H242" i="1"/>
  <c r="H264" i="1"/>
  <c r="H252" i="1"/>
  <c r="H235" i="1"/>
  <c r="H318" i="1"/>
  <c r="H223" i="1"/>
  <c r="H282" i="1"/>
  <c r="H304" i="1"/>
  <c r="H227" i="1"/>
  <c r="H319" i="1"/>
  <c r="H261" i="1"/>
  <c r="H215" i="1"/>
  <c r="H213" i="1"/>
  <c r="H225" i="1"/>
  <c r="H259" i="1"/>
  <c r="H321" i="1"/>
  <c r="H338" i="1"/>
  <c r="H326" i="1"/>
  <c r="H322" i="1"/>
  <c r="H271" i="1"/>
  <c r="H285" i="1"/>
  <c r="H280" i="1"/>
  <c r="H212" i="1"/>
  <c r="H236" i="1"/>
  <c r="H307" i="1"/>
  <c r="H247" i="1"/>
  <c r="H232" i="1"/>
  <c r="H308" i="1"/>
  <c r="H245" i="1"/>
  <c r="H279" i="1"/>
  <c r="H286" i="1"/>
  <c r="H260" i="1"/>
  <c r="H255" i="1"/>
  <c r="H238" i="1"/>
  <c r="H313" i="1"/>
  <c r="H297" i="1"/>
  <c r="H229" i="1"/>
  <c r="H256" i="1"/>
  <c r="H277" i="1"/>
  <c r="H348" i="1"/>
  <c r="H295" i="1"/>
  <c r="H265" i="1"/>
  <c r="H240" i="1"/>
  <c r="H268" i="1"/>
  <c r="H228" i="1"/>
  <c r="H310" i="1"/>
  <c r="H267" i="1"/>
  <c r="H179" i="1"/>
  <c r="H303" i="1"/>
  <c r="H220" i="1"/>
  <c r="H291" i="1"/>
  <c r="H218" i="1"/>
  <c r="H224" i="1"/>
  <c r="H363" i="1"/>
  <c r="H325" i="1"/>
  <c r="H284" i="1"/>
  <c r="H263" i="1"/>
  <c r="H323" i="1"/>
  <c r="H355" i="1"/>
  <c r="H274" i="1"/>
  <c r="H246" i="1"/>
  <c r="H339" i="1"/>
  <c r="H241" i="1"/>
  <c r="H270" i="1"/>
  <c r="H160" i="1"/>
  <c r="H169" i="1"/>
  <c r="H193" i="1"/>
  <c r="H353" i="1"/>
  <c r="H290" i="1"/>
  <c r="H324" i="1"/>
  <c r="H257" i="1"/>
  <c r="H294" i="1"/>
  <c r="H312" i="1"/>
  <c r="H239" i="1"/>
  <c r="H354" i="1"/>
  <c r="H301" i="1"/>
  <c r="H306" i="1"/>
  <c r="H293" i="1"/>
  <c r="H350" i="1"/>
  <c r="H266" i="1"/>
  <c r="H300" i="1"/>
  <c r="H288" i="1"/>
  <c r="H343" i="1"/>
  <c r="H315" i="1"/>
  <c r="H342" i="1"/>
  <c r="H251" i="1"/>
  <c r="H296" i="1"/>
  <c r="H276" i="1"/>
  <c r="H281" i="1"/>
  <c r="H309" i="1"/>
  <c r="H335" i="1"/>
  <c r="H287" i="1"/>
  <c r="H336" i="1"/>
  <c r="H356" i="1"/>
  <c r="I356" i="1" s="1"/>
  <c r="H351" i="1"/>
  <c r="H345" i="1"/>
  <c r="H346" i="1"/>
  <c r="H305" i="1"/>
  <c r="H334" i="1"/>
  <c r="H331" i="1"/>
  <c r="H327" i="1"/>
  <c r="H332" i="1"/>
  <c r="I332" i="1" s="1"/>
  <c r="H283" i="1"/>
  <c r="H302" i="1"/>
  <c r="H330" i="1"/>
  <c r="H299" i="1"/>
  <c r="H317" i="1"/>
  <c r="H357" i="1"/>
  <c r="H320" i="1"/>
  <c r="H347" i="1"/>
  <c r="I347" i="1" s="1"/>
  <c r="H349" i="1"/>
  <c r="H273" i="1"/>
  <c r="H333" i="1"/>
  <c r="H352" i="1"/>
  <c r="H344" i="1"/>
  <c r="H358" i="1"/>
  <c r="H340" i="1"/>
  <c r="H298" i="1"/>
  <c r="I298" i="1" s="1"/>
  <c r="H337" i="1"/>
  <c r="H254" i="1"/>
  <c r="H311" i="1"/>
  <c r="H341" i="1"/>
  <c r="H360" i="1"/>
  <c r="H329" i="1"/>
  <c r="H362" i="1"/>
  <c r="H314" i="1"/>
  <c r="H361" i="1"/>
  <c r="H364" i="1"/>
  <c r="H359" i="1"/>
  <c r="H2" i="1"/>
  <c r="D5" i="2" a="1"/>
  <c r="D5" i="2" s="1"/>
  <c r="F340" i="7"/>
  <c r="G340" i="7" s="1"/>
  <c r="D2" i="2" a="1"/>
  <c r="D2" i="2" s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2" i="7"/>
  <c r="J2" i="7" s="1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2" i="7"/>
  <c r="D365" i="7"/>
  <c r="A365" i="7"/>
  <c r="D364" i="7"/>
  <c r="A364" i="7"/>
  <c r="D363" i="7"/>
  <c r="A363" i="7"/>
  <c r="D362" i="7"/>
  <c r="A362" i="7"/>
  <c r="D361" i="7"/>
  <c r="A361" i="7"/>
  <c r="D360" i="7"/>
  <c r="A360" i="7"/>
  <c r="D359" i="7"/>
  <c r="A359" i="7"/>
  <c r="D358" i="7"/>
  <c r="A358" i="7"/>
  <c r="D357" i="7"/>
  <c r="A357" i="7"/>
  <c r="D356" i="7"/>
  <c r="A356" i="7"/>
  <c r="D355" i="7"/>
  <c r="A355" i="7"/>
  <c r="D354" i="7"/>
  <c r="A354" i="7"/>
  <c r="D353" i="7"/>
  <c r="A353" i="7"/>
  <c r="D352" i="7"/>
  <c r="A352" i="7"/>
  <c r="D351" i="7"/>
  <c r="A351" i="7"/>
  <c r="D350" i="7"/>
  <c r="A350" i="7"/>
  <c r="D349" i="7"/>
  <c r="A349" i="7"/>
  <c r="D348" i="7"/>
  <c r="A348" i="7"/>
  <c r="D347" i="7"/>
  <c r="A347" i="7"/>
  <c r="D346" i="7"/>
  <c r="A346" i="7"/>
  <c r="D345" i="7"/>
  <c r="A345" i="7"/>
  <c r="D344" i="7"/>
  <c r="A344" i="7"/>
  <c r="D343" i="7"/>
  <c r="A343" i="7"/>
  <c r="D342" i="7"/>
  <c r="A342" i="7"/>
  <c r="D341" i="7"/>
  <c r="A341" i="7"/>
  <c r="D340" i="7"/>
  <c r="A340" i="7"/>
  <c r="D339" i="7"/>
  <c r="A339" i="7"/>
  <c r="D338" i="7"/>
  <c r="A338" i="7"/>
  <c r="D337" i="7"/>
  <c r="A337" i="7"/>
  <c r="D336" i="7"/>
  <c r="A336" i="7"/>
  <c r="D335" i="7"/>
  <c r="A335" i="7"/>
  <c r="D334" i="7"/>
  <c r="A334" i="7"/>
  <c r="D333" i="7"/>
  <c r="A333" i="7"/>
  <c r="D332" i="7"/>
  <c r="A332" i="7"/>
  <c r="D331" i="7"/>
  <c r="A331" i="7"/>
  <c r="D330" i="7"/>
  <c r="A330" i="7"/>
  <c r="D329" i="7"/>
  <c r="A329" i="7"/>
  <c r="D328" i="7"/>
  <c r="A328" i="7"/>
  <c r="D327" i="7"/>
  <c r="A327" i="7"/>
  <c r="D326" i="7"/>
  <c r="A326" i="7"/>
  <c r="D325" i="7"/>
  <c r="A325" i="7"/>
  <c r="D324" i="7"/>
  <c r="A324" i="7"/>
  <c r="D323" i="7"/>
  <c r="A323" i="7"/>
  <c r="D322" i="7"/>
  <c r="A322" i="7"/>
  <c r="D321" i="7"/>
  <c r="A321" i="7"/>
  <c r="D320" i="7"/>
  <c r="A320" i="7"/>
  <c r="D319" i="7"/>
  <c r="A319" i="7"/>
  <c r="D318" i="7"/>
  <c r="A318" i="7"/>
  <c r="D317" i="7"/>
  <c r="A317" i="7"/>
  <c r="D316" i="7"/>
  <c r="A316" i="7"/>
  <c r="D315" i="7"/>
  <c r="A315" i="7"/>
  <c r="D314" i="7"/>
  <c r="A314" i="7"/>
  <c r="D313" i="7"/>
  <c r="A313" i="7"/>
  <c r="D312" i="7"/>
  <c r="A312" i="7"/>
  <c r="D311" i="7"/>
  <c r="A311" i="7"/>
  <c r="D310" i="7"/>
  <c r="A310" i="7"/>
  <c r="D309" i="7"/>
  <c r="A309" i="7"/>
  <c r="D308" i="7"/>
  <c r="A308" i="7"/>
  <c r="D307" i="7"/>
  <c r="A307" i="7"/>
  <c r="D306" i="7"/>
  <c r="A306" i="7"/>
  <c r="D305" i="7"/>
  <c r="A305" i="7"/>
  <c r="D304" i="7"/>
  <c r="A304" i="7"/>
  <c r="D303" i="7"/>
  <c r="A303" i="7"/>
  <c r="D302" i="7"/>
  <c r="A302" i="7"/>
  <c r="D301" i="7"/>
  <c r="A301" i="7"/>
  <c r="D300" i="7"/>
  <c r="A300" i="7"/>
  <c r="D299" i="7"/>
  <c r="A299" i="7"/>
  <c r="D298" i="7"/>
  <c r="A298" i="7"/>
  <c r="D297" i="7"/>
  <c r="A297" i="7"/>
  <c r="D296" i="7"/>
  <c r="A296" i="7"/>
  <c r="D295" i="7"/>
  <c r="A295" i="7"/>
  <c r="D294" i="7"/>
  <c r="A294" i="7"/>
  <c r="D293" i="7"/>
  <c r="A293" i="7"/>
  <c r="D292" i="7"/>
  <c r="A292" i="7"/>
  <c r="D291" i="7"/>
  <c r="A291" i="7"/>
  <c r="D290" i="7"/>
  <c r="A290" i="7"/>
  <c r="D289" i="7"/>
  <c r="A289" i="7"/>
  <c r="D288" i="7"/>
  <c r="A288" i="7"/>
  <c r="D287" i="7"/>
  <c r="A287" i="7"/>
  <c r="D286" i="7"/>
  <c r="A286" i="7"/>
  <c r="D285" i="7"/>
  <c r="A285" i="7"/>
  <c r="D284" i="7"/>
  <c r="A284" i="7"/>
  <c r="D283" i="7"/>
  <c r="A283" i="7"/>
  <c r="D282" i="7"/>
  <c r="A282" i="7"/>
  <c r="D281" i="7"/>
  <c r="A281" i="7"/>
  <c r="D280" i="7"/>
  <c r="A280" i="7"/>
  <c r="D279" i="7"/>
  <c r="A279" i="7"/>
  <c r="D278" i="7"/>
  <c r="A278" i="7"/>
  <c r="D277" i="7"/>
  <c r="A277" i="7"/>
  <c r="D276" i="7"/>
  <c r="A276" i="7"/>
  <c r="D275" i="7"/>
  <c r="A275" i="7"/>
  <c r="D274" i="7"/>
  <c r="A274" i="7"/>
  <c r="D273" i="7"/>
  <c r="A273" i="7"/>
  <c r="D272" i="7"/>
  <c r="A272" i="7"/>
  <c r="D271" i="7"/>
  <c r="A271" i="7"/>
  <c r="D270" i="7"/>
  <c r="A270" i="7"/>
  <c r="D269" i="7"/>
  <c r="A269" i="7"/>
  <c r="D268" i="7"/>
  <c r="A268" i="7"/>
  <c r="D267" i="7"/>
  <c r="A267" i="7"/>
  <c r="D266" i="7"/>
  <c r="A266" i="7"/>
  <c r="D265" i="7"/>
  <c r="A265" i="7"/>
  <c r="D264" i="7"/>
  <c r="A264" i="7"/>
  <c r="D263" i="7"/>
  <c r="A263" i="7"/>
  <c r="D262" i="7"/>
  <c r="A262" i="7"/>
  <c r="D261" i="7"/>
  <c r="A261" i="7"/>
  <c r="D260" i="7"/>
  <c r="A260" i="7"/>
  <c r="D259" i="7"/>
  <c r="A259" i="7"/>
  <c r="D258" i="7"/>
  <c r="A258" i="7"/>
  <c r="D257" i="7"/>
  <c r="A257" i="7"/>
  <c r="D256" i="7"/>
  <c r="A256" i="7"/>
  <c r="D255" i="7"/>
  <c r="A255" i="7"/>
  <c r="D254" i="7"/>
  <c r="A254" i="7"/>
  <c r="D253" i="7"/>
  <c r="A253" i="7"/>
  <c r="D252" i="7"/>
  <c r="A252" i="7"/>
  <c r="D251" i="7"/>
  <c r="A251" i="7"/>
  <c r="D250" i="7"/>
  <c r="A250" i="7"/>
  <c r="D249" i="7"/>
  <c r="A249" i="7"/>
  <c r="D248" i="7"/>
  <c r="A248" i="7"/>
  <c r="D247" i="7"/>
  <c r="A247" i="7"/>
  <c r="D246" i="7"/>
  <c r="A246" i="7"/>
  <c r="D245" i="7"/>
  <c r="A245" i="7"/>
  <c r="D244" i="7"/>
  <c r="A244" i="7"/>
  <c r="D243" i="7"/>
  <c r="A243" i="7"/>
  <c r="D242" i="7"/>
  <c r="A242" i="7"/>
  <c r="D241" i="7"/>
  <c r="A241" i="7"/>
  <c r="D240" i="7"/>
  <c r="A240" i="7"/>
  <c r="D239" i="7"/>
  <c r="A239" i="7"/>
  <c r="D238" i="7"/>
  <c r="A238" i="7"/>
  <c r="D237" i="7"/>
  <c r="A237" i="7"/>
  <c r="D236" i="7"/>
  <c r="A236" i="7"/>
  <c r="D235" i="7"/>
  <c r="A235" i="7"/>
  <c r="D234" i="7"/>
  <c r="A234" i="7"/>
  <c r="D233" i="7"/>
  <c r="A233" i="7"/>
  <c r="D232" i="7"/>
  <c r="A232" i="7"/>
  <c r="D231" i="7"/>
  <c r="A231" i="7"/>
  <c r="D230" i="7"/>
  <c r="A230" i="7"/>
  <c r="D229" i="7"/>
  <c r="A229" i="7"/>
  <c r="D228" i="7"/>
  <c r="A228" i="7"/>
  <c r="D227" i="7"/>
  <c r="A227" i="7"/>
  <c r="D226" i="7"/>
  <c r="A226" i="7"/>
  <c r="D225" i="7"/>
  <c r="A225" i="7"/>
  <c r="D224" i="7"/>
  <c r="A224" i="7"/>
  <c r="D223" i="7"/>
  <c r="A223" i="7"/>
  <c r="D222" i="7"/>
  <c r="A222" i="7"/>
  <c r="D221" i="7"/>
  <c r="A221" i="7"/>
  <c r="D220" i="7"/>
  <c r="A220" i="7"/>
  <c r="D219" i="7"/>
  <c r="A219" i="7"/>
  <c r="D218" i="7"/>
  <c r="A218" i="7"/>
  <c r="D217" i="7"/>
  <c r="A217" i="7"/>
  <c r="D216" i="7"/>
  <c r="A216" i="7"/>
  <c r="D215" i="7"/>
  <c r="A215" i="7"/>
  <c r="D214" i="7"/>
  <c r="A214" i="7"/>
  <c r="D213" i="7"/>
  <c r="A213" i="7"/>
  <c r="D212" i="7"/>
  <c r="A212" i="7"/>
  <c r="D211" i="7"/>
  <c r="A211" i="7"/>
  <c r="D210" i="7"/>
  <c r="A210" i="7"/>
  <c r="D209" i="7"/>
  <c r="A209" i="7"/>
  <c r="D208" i="7"/>
  <c r="A208" i="7"/>
  <c r="D207" i="7"/>
  <c r="A207" i="7"/>
  <c r="D206" i="7"/>
  <c r="A206" i="7"/>
  <c r="D205" i="7"/>
  <c r="A205" i="7"/>
  <c r="D204" i="7"/>
  <c r="A204" i="7"/>
  <c r="D203" i="7"/>
  <c r="A203" i="7"/>
  <c r="D202" i="7"/>
  <c r="A202" i="7"/>
  <c r="D201" i="7"/>
  <c r="A201" i="7"/>
  <c r="D200" i="7"/>
  <c r="A200" i="7"/>
  <c r="D199" i="7"/>
  <c r="A199" i="7"/>
  <c r="D198" i="7"/>
  <c r="A198" i="7"/>
  <c r="D197" i="7"/>
  <c r="A197" i="7"/>
  <c r="D196" i="7"/>
  <c r="A196" i="7"/>
  <c r="D195" i="7"/>
  <c r="A195" i="7"/>
  <c r="D194" i="7"/>
  <c r="A194" i="7"/>
  <c r="D193" i="7"/>
  <c r="A193" i="7"/>
  <c r="D192" i="7"/>
  <c r="A192" i="7"/>
  <c r="D191" i="7"/>
  <c r="A191" i="7"/>
  <c r="D190" i="7"/>
  <c r="A190" i="7"/>
  <c r="D189" i="7"/>
  <c r="A189" i="7"/>
  <c r="D188" i="7"/>
  <c r="A188" i="7"/>
  <c r="D187" i="7"/>
  <c r="A187" i="7"/>
  <c r="D186" i="7"/>
  <c r="A186" i="7"/>
  <c r="D185" i="7"/>
  <c r="A185" i="7"/>
  <c r="D184" i="7"/>
  <c r="A184" i="7"/>
  <c r="D183" i="7"/>
  <c r="A183" i="7"/>
  <c r="D182" i="7"/>
  <c r="A182" i="7"/>
  <c r="D181" i="7"/>
  <c r="A181" i="7"/>
  <c r="D180" i="7"/>
  <c r="A180" i="7"/>
  <c r="D179" i="7"/>
  <c r="A179" i="7"/>
  <c r="D178" i="7"/>
  <c r="A178" i="7"/>
  <c r="D177" i="7"/>
  <c r="A177" i="7"/>
  <c r="D176" i="7"/>
  <c r="A176" i="7"/>
  <c r="D175" i="7"/>
  <c r="A175" i="7"/>
  <c r="D174" i="7"/>
  <c r="A174" i="7"/>
  <c r="D173" i="7"/>
  <c r="A173" i="7"/>
  <c r="D172" i="7"/>
  <c r="A172" i="7"/>
  <c r="D171" i="7"/>
  <c r="A171" i="7"/>
  <c r="D170" i="7"/>
  <c r="A170" i="7"/>
  <c r="D169" i="7"/>
  <c r="A169" i="7"/>
  <c r="D168" i="7"/>
  <c r="A168" i="7"/>
  <c r="D167" i="7"/>
  <c r="A167" i="7"/>
  <c r="D166" i="7"/>
  <c r="A166" i="7"/>
  <c r="D165" i="7"/>
  <c r="A165" i="7"/>
  <c r="D164" i="7"/>
  <c r="A164" i="7"/>
  <c r="D163" i="7"/>
  <c r="A163" i="7"/>
  <c r="D162" i="7"/>
  <c r="A162" i="7"/>
  <c r="D161" i="7"/>
  <c r="A161" i="7"/>
  <c r="D160" i="7"/>
  <c r="A160" i="7"/>
  <c r="D159" i="7"/>
  <c r="A159" i="7"/>
  <c r="D158" i="7"/>
  <c r="A158" i="7"/>
  <c r="D157" i="7"/>
  <c r="A157" i="7"/>
  <c r="D156" i="7"/>
  <c r="A156" i="7"/>
  <c r="D155" i="7"/>
  <c r="A155" i="7"/>
  <c r="D154" i="7"/>
  <c r="A154" i="7"/>
  <c r="D153" i="7"/>
  <c r="A153" i="7"/>
  <c r="D152" i="7"/>
  <c r="A152" i="7"/>
  <c r="D151" i="7"/>
  <c r="A151" i="7"/>
  <c r="D150" i="7"/>
  <c r="A150" i="7"/>
  <c r="D149" i="7"/>
  <c r="A149" i="7"/>
  <c r="D148" i="7"/>
  <c r="A148" i="7"/>
  <c r="D147" i="7"/>
  <c r="A147" i="7"/>
  <c r="D146" i="7"/>
  <c r="A146" i="7"/>
  <c r="D145" i="7"/>
  <c r="A145" i="7"/>
  <c r="D144" i="7"/>
  <c r="A144" i="7"/>
  <c r="D143" i="7"/>
  <c r="A143" i="7"/>
  <c r="D142" i="7"/>
  <c r="A142" i="7"/>
  <c r="D141" i="7"/>
  <c r="A141" i="7"/>
  <c r="D140" i="7"/>
  <c r="A140" i="7"/>
  <c r="D139" i="7"/>
  <c r="A139" i="7"/>
  <c r="D138" i="7"/>
  <c r="A138" i="7"/>
  <c r="D137" i="7"/>
  <c r="A137" i="7"/>
  <c r="D136" i="7"/>
  <c r="A136" i="7"/>
  <c r="D135" i="7"/>
  <c r="A135" i="7"/>
  <c r="D134" i="7"/>
  <c r="A134" i="7"/>
  <c r="D133" i="7"/>
  <c r="A133" i="7"/>
  <c r="D132" i="7"/>
  <c r="A132" i="7"/>
  <c r="D131" i="7"/>
  <c r="A131" i="7"/>
  <c r="D130" i="7"/>
  <c r="A130" i="7"/>
  <c r="D129" i="7"/>
  <c r="A129" i="7"/>
  <c r="D128" i="7"/>
  <c r="A128" i="7"/>
  <c r="D127" i="7"/>
  <c r="A127" i="7"/>
  <c r="D126" i="7"/>
  <c r="A126" i="7"/>
  <c r="D125" i="7"/>
  <c r="A125" i="7"/>
  <c r="D124" i="7"/>
  <c r="A124" i="7"/>
  <c r="D123" i="7"/>
  <c r="A123" i="7"/>
  <c r="D122" i="7"/>
  <c r="A122" i="7"/>
  <c r="D121" i="7"/>
  <c r="A121" i="7"/>
  <c r="D120" i="7"/>
  <c r="A120" i="7"/>
  <c r="D119" i="7"/>
  <c r="A119" i="7"/>
  <c r="D118" i="7"/>
  <c r="A118" i="7"/>
  <c r="D117" i="7"/>
  <c r="A117" i="7"/>
  <c r="D116" i="7"/>
  <c r="A116" i="7"/>
  <c r="D115" i="7"/>
  <c r="A115" i="7"/>
  <c r="D114" i="7"/>
  <c r="A114" i="7"/>
  <c r="D113" i="7"/>
  <c r="A113" i="7"/>
  <c r="D112" i="7"/>
  <c r="A112" i="7"/>
  <c r="D111" i="7"/>
  <c r="A111" i="7"/>
  <c r="D110" i="7"/>
  <c r="A110" i="7"/>
  <c r="D109" i="7"/>
  <c r="A109" i="7"/>
  <c r="D108" i="7"/>
  <c r="A108" i="7"/>
  <c r="D107" i="7"/>
  <c r="A107" i="7"/>
  <c r="D106" i="7"/>
  <c r="A106" i="7"/>
  <c r="D105" i="7"/>
  <c r="A105" i="7"/>
  <c r="D104" i="7"/>
  <c r="A104" i="7"/>
  <c r="D103" i="7"/>
  <c r="A103" i="7"/>
  <c r="D102" i="7"/>
  <c r="A102" i="7"/>
  <c r="D101" i="7"/>
  <c r="A101" i="7"/>
  <c r="D100" i="7"/>
  <c r="A100" i="7"/>
  <c r="D99" i="7"/>
  <c r="A99" i="7"/>
  <c r="D98" i="7"/>
  <c r="A98" i="7"/>
  <c r="D97" i="7"/>
  <c r="A97" i="7"/>
  <c r="D96" i="7"/>
  <c r="A96" i="7"/>
  <c r="D95" i="7"/>
  <c r="A95" i="7"/>
  <c r="D94" i="7"/>
  <c r="A94" i="7"/>
  <c r="D93" i="7"/>
  <c r="A93" i="7"/>
  <c r="D92" i="7"/>
  <c r="A92" i="7"/>
  <c r="D91" i="7"/>
  <c r="A91" i="7"/>
  <c r="D90" i="7"/>
  <c r="A90" i="7"/>
  <c r="D89" i="7"/>
  <c r="A89" i="7"/>
  <c r="D88" i="7"/>
  <c r="A88" i="7"/>
  <c r="D87" i="7"/>
  <c r="A87" i="7"/>
  <c r="D86" i="7"/>
  <c r="A86" i="7"/>
  <c r="D85" i="7"/>
  <c r="A85" i="7"/>
  <c r="D84" i="7"/>
  <c r="A84" i="7"/>
  <c r="D83" i="7"/>
  <c r="A83" i="7"/>
  <c r="D82" i="7"/>
  <c r="A82" i="7"/>
  <c r="D81" i="7"/>
  <c r="A81" i="7"/>
  <c r="D80" i="7"/>
  <c r="A80" i="7"/>
  <c r="D79" i="7"/>
  <c r="A79" i="7"/>
  <c r="D78" i="7"/>
  <c r="A78" i="7"/>
  <c r="D77" i="7"/>
  <c r="A77" i="7"/>
  <c r="D76" i="7"/>
  <c r="A76" i="7"/>
  <c r="D75" i="7"/>
  <c r="A75" i="7"/>
  <c r="D74" i="7"/>
  <c r="A74" i="7"/>
  <c r="D73" i="7"/>
  <c r="A73" i="7"/>
  <c r="D72" i="7"/>
  <c r="A72" i="7"/>
  <c r="D71" i="7"/>
  <c r="A71" i="7"/>
  <c r="D70" i="7"/>
  <c r="A70" i="7"/>
  <c r="D69" i="7"/>
  <c r="A69" i="7"/>
  <c r="D68" i="7"/>
  <c r="A68" i="7"/>
  <c r="D67" i="7"/>
  <c r="A67" i="7"/>
  <c r="D66" i="7"/>
  <c r="A66" i="7"/>
  <c r="D65" i="7"/>
  <c r="A65" i="7"/>
  <c r="D64" i="7"/>
  <c r="A64" i="7"/>
  <c r="D63" i="7"/>
  <c r="A63" i="7"/>
  <c r="D62" i="7"/>
  <c r="A62" i="7"/>
  <c r="D61" i="7"/>
  <c r="A61" i="7"/>
  <c r="D60" i="7"/>
  <c r="A60" i="7"/>
  <c r="D59" i="7"/>
  <c r="A59" i="7"/>
  <c r="D58" i="7"/>
  <c r="A58" i="7"/>
  <c r="D57" i="7"/>
  <c r="A57" i="7"/>
  <c r="D56" i="7"/>
  <c r="A56" i="7"/>
  <c r="D55" i="7"/>
  <c r="A55" i="7"/>
  <c r="D54" i="7"/>
  <c r="A54" i="7"/>
  <c r="D53" i="7"/>
  <c r="A53" i="7"/>
  <c r="D52" i="7"/>
  <c r="A52" i="7"/>
  <c r="D51" i="7"/>
  <c r="A51" i="7"/>
  <c r="D50" i="7"/>
  <c r="A50" i="7"/>
  <c r="D49" i="7"/>
  <c r="A49" i="7"/>
  <c r="D48" i="7"/>
  <c r="A48" i="7"/>
  <c r="D47" i="7"/>
  <c r="A47" i="7"/>
  <c r="D46" i="7"/>
  <c r="A46" i="7"/>
  <c r="D45" i="7"/>
  <c r="A45" i="7"/>
  <c r="D44" i="7"/>
  <c r="A44" i="7"/>
  <c r="D43" i="7"/>
  <c r="A43" i="7"/>
  <c r="D42" i="7"/>
  <c r="A42" i="7"/>
  <c r="D41" i="7"/>
  <c r="A41" i="7"/>
  <c r="D40" i="7"/>
  <c r="A40" i="7"/>
  <c r="D39" i="7"/>
  <c r="A39" i="7"/>
  <c r="D38" i="7"/>
  <c r="A38" i="7"/>
  <c r="D37" i="7"/>
  <c r="A37" i="7"/>
  <c r="D36" i="7"/>
  <c r="A36" i="7"/>
  <c r="D35" i="7"/>
  <c r="A35" i="7"/>
  <c r="D34" i="7"/>
  <c r="A34" i="7"/>
  <c r="D33" i="7"/>
  <c r="A33" i="7"/>
  <c r="D32" i="7"/>
  <c r="A32" i="7"/>
  <c r="D31" i="7"/>
  <c r="A31" i="7"/>
  <c r="D30" i="7"/>
  <c r="A30" i="7"/>
  <c r="D29" i="7"/>
  <c r="A29" i="7"/>
  <c r="D28" i="7"/>
  <c r="A28" i="7"/>
  <c r="D27" i="7"/>
  <c r="A27" i="7"/>
  <c r="D26" i="7"/>
  <c r="A26" i="7"/>
  <c r="D25" i="7"/>
  <c r="A25" i="7"/>
  <c r="D24" i="7"/>
  <c r="A24" i="7"/>
  <c r="D23" i="7"/>
  <c r="A23" i="7"/>
  <c r="D22" i="7"/>
  <c r="A22" i="7"/>
  <c r="D21" i="7"/>
  <c r="A21" i="7"/>
  <c r="D20" i="7"/>
  <c r="A20" i="7"/>
  <c r="D19" i="7"/>
  <c r="A19" i="7"/>
  <c r="D18" i="7"/>
  <c r="A18" i="7"/>
  <c r="D17" i="7"/>
  <c r="A17" i="7"/>
  <c r="D16" i="7"/>
  <c r="A16" i="7"/>
  <c r="D15" i="7"/>
  <c r="A15" i="7"/>
  <c r="D14" i="7"/>
  <c r="A14" i="7"/>
  <c r="D13" i="7"/>
  <c r="A13" i="7"/>
  <c r="D12" i="7"/>
  <c r="A12" i="7"/>
  <c r="D11" i="7"/>
  <c r="A11" i="7"/>
  <c r="D10" i="7"/>
  <c r="A10" i="7"/>
  <c r="D9" i="7"/>
  <c r="A9" i="7"/>
  <c r="D8" i="7"/>
  <c r="A8" i="7"/>
  <c r="D7" i="7"/>
  <c r="A7" i="7"/>
  <c r="D6" i="7"/>
  <c r="A6" i="7"/>
  <c r="D5" i="7"/>
  <c r="A5" i="7"/>
  <c r="D4" i="7"/>
  <c r="A4" i="7"/>
  <c r="D3" i="7"/>
  <c r="A3" i="7"/>
  <c r="D2" i="7"/>
  <c r="A2" i="7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  <c r="I339" i="1" l="1"/>
  <c r="I223" i="1"/>
  <c r="I166" i="1"/>
  <c r="I109" i="1"/>
  <c r="I362" i="1"/>
  <c r="I342" i="1"/>
  <c r="I245" i="1"/>
  <c r="I243" i="1"/>
  <c r="I144" i="1"/>
  <c r="I38" i="1"/>
  <c r="I34" i="1"/>
  <c r="I329" i="1"/>
  <c r="I287" i="1"/>
  <c r="I218" i="1"/>
  <c r="I235" i="1"/>
  <c r="I210" i="1"/>
  <c r="I205" i="1"/>
  <c r="I112" i="1"/>
  <c r="I63" i="1"/>
  <c r="I15" i="1"/>
  <c r="I256" i="1"/>
  <c r="I272" i="1"/>
  <c r="I132" i="1"/>
  <c r="I23" i="1"/>
  <c r="I16" i="1"/>
  <c r="I340" i="1"/>
  <c r="I290" i="1"/>
  <c r="I213" i="1"/>
  <c r="I127" i="1"/>
  <c r="I198" i="1"/>
  <c r="I113" i="1"/>
  <c r="I76" i="1"/>
  <c r="I70" i="1"/>
  <c r="I37" i="1"/>
  <c r="I315" i="1"/>
  <c r="I297" i="1"/>
  <c r="I278" i="1"/>
  <c r="I172" i="1"/>
  <c r="I108" i="1"/>
  <c r="I106" i="1"/>
  <c r="I317" i="1"/>
  <c r="I343" i="1"/>
  <c r="I291" i="1"/>
  <c r="I232" i="1"/>
  <c r="I322" i="1"/>
  <c r="I230" i="1"/>
  <c r="I316" i="1"/>
  <c r="I289" i="1"/>
  <c r="I199" i="1"/>
  <c r="I117" i="1"/>
  <c r="I262" i="1"/>
  <c r="I216" i="1"/>
  <c r="I125" i="1"/>
  <c r="I208" i="1"/>
  <c r="I175" i="1"/>
  <c r="I138" i="1"/>
  <c r="I58" i="1"/>
  <c r="I140" i="1"/>
  <c r="I195" i="1"/>
  <c r="I174" i="1"/>
  <c r="I137" i="1"/>
  <c r="I97" i="1"/>
  <c r="I98" i="1"/>
  <c r="I69" i="1"/>
  <c r="I74" i="1"/>
  <c r="I92" i="1"/>
  <c r="I25" i="1"/>
  <c r="I93" i="1"/>
  <c r="I36" i="1"/>
  <c r="I11" i="1"/>
  <c r="I62" i="1"/>
  <c r="I13" i="1"/>
  <c r="I35" i="1"/>
  <c r="I6" i="1"/>
  <c r="I324" i="1"/>
  <c r="I280" i="1"/>
  <c r="I196" i="1"/>
  <c r="I139" i="1"/>
  <c r="I190" i="1"/>
  <c r="I101" i="1"/>
  <c r="I77" i="1"/>
  <c r="I29" i="1"/>
  <c r="I327" i="1"/>
  <c r="I246" i="1"/>
  <c r="I229" i="1"/>
  <c r="I217" i="1"/>
  <c r="I250" i="1"/>
  <c r="I202" i="1"/>
  <c r="I331" i="1"/>
  <c r="I274" i="1"/>
  <c r="I271" i="1"/>
  <c r="I206" i="1"/>
  <c r="I163" i="1"/>
  <c r="I136" i="1"/>
  <c r="I86" i="1"/>
  <c r="I95" i="1"/>
  <c r="I42" i="1"/>
  <c r="I57" i="1"/>
  <c r="I360" i="1"/>
  <c r="I334" i="1"/>
  <c r="I354" i="1"/>
  <c r="I355" i="1"/>
  <c r="I240" i="1"/>
  <c r="I261" i="1"/>
  <c r="I341" i="1"/>
  <c r="I352" i="1"/>
  <c r="I299" i="1"/>
  <c r="I305" i="1"/>
  <c r="I309" i="1"/>
  <c r="I288" i="1"/>
  <c r="I239" i="1"/>
  <c r="I169" i="1"/>
  <c r="I323" i="1"/>
  <c r="I220" i="1"/>
  <c r="I265" i="1"/>
  <c r="I238" i="1"/>
  <c r="I247" i="1"/>
  <c r="I326" i="1"/>
  <c r="I319" i="1"/>
  <c r="I264" i="1"/>
  <c r="I162" i="1"/>
  <c r="I237" i="1"/>
  <c r="I226" i="1"/>
  <c r="I194" i="1"/>
  <c r="I191" i="1"/>
  <c r="I253" i="1"/>
  <c r="I171" i="1"/>
  <c r="I207" i="1"/>
  <c r="I164" i="1"/>
  <c r="I130" i="1"/>
  <c r="I192" i="1"/>
  <c r="I78" i="1"/>
  <c r="I221" i="1"/>
  <c r="I154" i="1"/>
  <c r="I73" i="1"/>
  <c r="I91" i="1"/>
  <c r="I167" i="1"/>
  <c r="I115" i="1"/>
  <c r="I80" i="1"/>
  <c r="I48" i="1"/>
  <c r="I122" i="1"/>
  <c r="I59" i="1"/>
  <c r="I56" i="1"/>
  <c r="I47" i="1"/>
  <c r="I22" i="1"/>
  <c r="I49" i="1"/>
  <c r="I27" i="1"/>
  <c r="I14" i="1"/>
  <c r="I26" i="1"/>
  <c r="I310" i="1"/>
  <c r="I187" i="1"/>
  <c r="I173" i="1"/>
  <c r="I116" i="1"/>
  <c r="I83" i="1"/>
  <c r="I306" i="1"/>
  <c r="I285" i="1"/>
  <c r="I233" i="1"/>
  <c r="I170" i="1"/>
  <c r="I145" i="1"/>
  <c r="I75" i="1"/>
  <c r="I18" i="1"/>
  <c r="I24" i="1"/>
  <c r="I358" i="1"/>
  <c r="I301" i="1"/>
  <c r="I308" i="1"/>
  <c r="I184" i="1"/>
  <c r="I100" i="1"/>
  <c r="I134" i="1"/>
  <c r="I121" i="1"/>
  <c r="I94" i="1"/>
  <c r="I32" i="1"/>
  <c r="I9" i="1"/>
  <c r="I4" i="1"/>
  <c r="I344" i="1"/>
  <c r="I335" i="1"/>
  <c r="I193" i="1"/>
  <c r="I313" i="1"/>
  <c r="I252" i="1"/>
  <c r="I2" i="1"/>
  <c r="I359" i="1"/>
  <c r="I311" i="1"/>
  <c r="I333" i="1"/>
  <c r="I330" i="1"/>
  <c r="I346" i="1"/>
  <c r="I281" i="1"/>
  <c r="I300" i="1"/>
  <c r="I312" i="1"/>
  <c r="I160" i="1"/>
  <c r="I263" i="1"/>
  <c r="I303" i="1"/>
  <c r="I295" i="1"/>
  <c r="I255" i="1"/>
  <c r="I307" i="1"/>
  <c r="I338" i="1"/>
  <c r="I227" i="1"/>
  <c r="I242" i="1"/>
  <c r="I152" i="1"/>
  <c r="I124" i="1"/>
  <c r="I182" i="1"/>
  <c r="I201" i="1"/>
  <c r="I186" i="1"/>
  <c r="I158" i="1"/>
  <c r="I150" i="1"/>
  <c r="I244" i="1"/>
  <c r="I87" i="1"/>
  <c r="I258" i="1"/>
  <c r="I153" i="1"/>
  <c r="I181" i="1"/>
  <c r="I110" i="1"/>
  <c r="I90" i="1"/>
  <c r="I99" i="1"/>
  <c r="I128" i="1"/>
  <c r="I135" i="1"/>
  <c r="I88" i="1"/>
  <c r="I65" i="1"/>
  <c r="I28" i="1"/>
  <c r="I82" i="1"/>
  <c r="I79" i="1"/>
  <c r="I54" i="1"/>
  <c r="I52" i="1"/>
  <c r="I55" i="1"/>
  <c r="I12" i="1"/>
  <c r="I8" i="1"/>
  <c r="I20" i="1"/>
  <c r="I17" i="1"/>
  <c r="I314" i="1"/>
  <c r="I251" i="1"/>
  <c r="I363" i="1"/>
  <c r="I225" i="1"/>
  <c r="I197" i="1"/>
  <c r="I214" i="1"/>
  <c r="I143" i="1"/>
  <c r="I180" i="1"/>
  <c r="I183" i="1"/>
  <c r="I111" i="1"/>
  <c r="I84" i="1"/>
  <c r="I53" i="1"/>
  <c r="I320" i="1"/>
  <c r="I336" i="1"/>
  <c r="I224" i="1"/>
  <c r="I228" i="1"/>
  <c r="I318" i="1"/>
  <c r="I161" i="1"/>
  <c r="I176" i="1"/>
  <c r="I107" i="1"/>
  <c r="I89" i="1"/>
  <c r="I178" i="1"/>
  <c r="I67" i="1"/>
  <c r="I66" i="1"/>
  <c r="I71" i="1"/>
  <c r="I64" i="1"/>
  <c r="I10" i="1"/>
  <c r="I357" i="1"/>
  <c r="I353" i="1"/>
  <c r="I268" i="1"/>
  <c r="I215" i="1"/>
  <c r="I211" i="1"/>
  <c r="I165" i="1"/>
  <c r="I119" i="1"/>
  <c r="I133" i="1"/>
  <c r="I123" i="1"/>
  <c r="I364" i="1"/>
  <c r="I254" i="1"/>
  <c r="I273" i="1"/>
  <c r="I302" i="1"/>
  <c r="I345" i="1"/>
  <c r="I276" i="1"/>
  <c r="I266" i="1"/>
  <c r="I294" i="1"/>
  <c r="I270" i="1"/>
  <c r="I284" i="1"/>
  <c r="I179" i="1"/>
  <c r="I348" i="1"/>
  <c r="I260" i="1"/>
  <c r="I236" i="1"/>
  <c r="I321" i="1"/>
  <c r="I304" i="1"/>
  <c r="I275" i="1"/>
  <c r="I234" i="1"/>
  <c r="I209" i="1"/>
  <c r="I249" i="1"/>
  <c r="I129" i="1"/>
  <c r="I156" i="1"/>
  <c r="I200" i="1"/>
  <c r="I177" i="1"/>
  <c r="I188" i="1"/>
  <c r="I185" i="1"/>
  <c r="I147" i="1"/>
  <c r="I159" i="1"/>
  <c r="I114" i="1"/>
  <c r="I120" i="1"/>
  <c r="I248" i="1"/>
  <c r="I61" i="1"/>
  <c r="I151" i="1"/>
  <c r="I141" i="1"/>
  <c r="I96" i="1"/>
  <c r="I45" i="1"/>
  <c r="I118" i="1"/>
  <c r="I50" i="1"/>
  <c r="I39" i="1"/>
  <c r="I40" i="1"/>
  <c r="I30" i="1"/>
  <c r="I43" i="1"/>
  <c r="I19" i="1"/>
  <c r="I33" i="1"/>
  <c r="I60" i="1"/>
  <c r="I5" i="1"/>
  <c r="I293" i="1"/>
  <c r="I279" i="1"/>
  <c r="I189" i="1"/>
  <c r="I149" i="1"/>
  <c r="I51" i="1"/>
  <c r="I41" i="1"/>
  <c r="I3" i="1"/>
  <c r="I361" i="1"/>
  <c r="I337" i="1"/>
  <c r="I349" i="1"/>
  <c r="I283" i="1"/>
  <c r="I351" i="1"/>
  <c r="I296" i="1"/>
  <c r="I350" i="1"/>
  <c r="I257" i="1"/>
  <c r="I241" i="1"/>
  <c r="I325" i="1"/>
  <c r="I267" i="1"/>
  <c r="I277" i="1"/>
  <c r="I286" i="1"/>
  <c r="I212" i="1"/>
  <c r="I259" i="1"/>
  <c r="I282" i="1"/>
  <c r="I203" i="1"/>
  <c r="I269" i="1"/>
  <c r="I222" i="1"/>
  <c r="I148" i="1"/>
  <c r="I219" i="1"/>
  <c r="I146" i="1"/>
  <c r="I365" i="1"/>
  <c r="I292" i="1"/>
  <c r="I328" i="1"/>
  <c r="I131" i="1"/>
  <c r="I168" i="1"/>
  <c r="I231" i="1"/>
  <c r="I103" i="1"/>
  <c r="I102" i="1"/>
  <c r="I155" i="1"/>
  <c r="I157" i="1"/>
  <c r="I142" i="1"/>
  <c r="I204" i="1"/>
  <c r="I105" i="1"/>
  <c r="I104" i="1"/>
  <c r="I72" i="1"/>
  <c r="I85" i="1"/>
  <c r="I21" i="1"/>
  <c r="I81" i="1"/>
  <c r="I31" i="1"/>
  <c r="I46" i="1"/>
  <c r="I68" i="1"/>
  <c r="I44" i="1"/>
  <c r="I7" i="1"/>
  <c r="I126" i="1"/>
  <c r="G311" i="7"/>
  <c r="H311" i="7" s="1"/>
  <c r="G214" i="7"/>
  <c r="H214" i="7" s="1"/>
  <c r="G189" i="7"/>
  <c r="H189" i="7" s="1"/>
  <c r="G163" i="7"/>
  <c r="H163" i="7" s="1"/>
  <c r="D24" i="2" a="1"/>
  <c r="D24" i="2" s="1"/>
  <c r="D4" i="2" a="1"/>
  <c r="D4" i="2" s="1"/>
  <c r="D20" i="2" a="1"/>
  <c r="D20" i="2" s="1"/>
  <c r="D16" i="2" a="1"/>
  <c r="D16" i="2" s="1"/>
  <c r="D12" i="2" a="1"/>
  <c r="D12" i="2" s="1"/>
  <c r="D32" i="2" a="1"/>
  <c r="D32" i="2" s="1"/>
  <c r="D28" i="2" a="1"/>
  <c r="D28" i="2" s="1"/>
  <c r="D27" i="2" a="1"/>
  <c r="D27" i="2" s="1"/>
  <c r="D11" i="2" a="1"/>
  <c r="D11" i="2" s="1"/>
  <c r="D25" i="2" a="1"/>
  <c r="D25" i="2" s="1"/>
  <c r="D17" i="2" a="1"/>
  <c r="D17" i="2" s="1"/>
  <c r="D10" i="2" a="1"/>
  <c r="D10" i="2" s="1"/>
  <c r="D3" i="2" a="1"/>
  <c r="D3" i="2" s="1"/>
  <c r="D9" i="2" a="1"/>
  <c r="D9" i="2" s="1"/>
  <c r="D31" i="2" a="1"/>
  <c r="D31" i="2" s="1"/>
  <c r="D23" i="2" a="1"/>
  <c r="D23" i="2" s="1"/>
  <c r="D15" i="2" a="1"/>
  <c r="D15" i="2" s="1"/>
  <c r="D8" i="2" a="1"/>
  <c r="D8" i="2" s="1"/>
  <c r="D30" i="2" a="1"/>
  <c r="D30" i="2" s="1"/>
  <c r="D22" i="2" a="1"/>
  <c r="D22" i="2" s="1"/>
  <c r="D14" i="2" a="1"/>
  <c r="D14" i="2" s="1"/>
  <c r="D7" i="2" a="1"/>
  <c r="D7" i="2" s="1"/>
  <c r="D29" i="2" a="1"/>
  <c r="D29" i="2" s="1"/>
  <c r="D21" i="2" a="1"/>
  <c r="D21" i="2" s="1"/>
  <c r="D13" i="2" a="1"/>
  <c r="D13" i="2" s="1"/>
  <c r="D6" i="2" a="1"/>
  <c r="D6" i="2" s="1"/>
  <c r="D19" i="2" a="1"/>
  <c r="D19" i="2" s="1"/>
  <c r="D26" i="2" a="1"/>
  <c r="D26" i="2" s="1"/>
  <c r="D18" i="2" a="1"/>
  <c r="D18" i="2" s="1"/>
  <c r="G351" i="7"/>
  <c r="H351" i="7" s="1"/>
  <c r="G199" i="7"/>
  <c r="H199" i="7" s="1"/>
  <c r="G119" i="7"/>
  <c r="H119" i="7" s="1"/>
  <c r="G45" i="7"/>
  <c r="H45" i="7" s="1"/>
  <c r="G358" i="7"/>
  <c r="H358" i="7" s="1"/>
  <c r="G222" i="7"/>
  <c r="H222" i="7" s="1"/>
  <c r="G198" i="7"/>
  <c r="H198" i="7" s="1"/>
  <c r="G174" i="7"/>
  <c r="H174" i="7" s="1"/>
  <c r="G94" i="7"/>
  <c r="H94" i="7" s="1"/>
  <c r="G70" i="7"/>
  <c r="H70" i="7" s="1"/>
  <c r="G46" i="7"/>
  <c r="H46" i="7" s="1"/>
  <c r="G312" i="7"/>
  <c r="H312" i="7" s="1"/>
  <c r="G247" i="7"/>
  <c r="H247" i="7" s="1"/>
  <c r="G223" i="7"/>
  <c r="H223" i="7" s="1"/>
  <c r="G95" i="7"/>
  <c r="H95" i="7" s="1"/>
  <c r="G71" i="7"/>
  <c r="H71" i="7" s="1"/>
  <c r="G328" i="7"/>
  <c r="H328" i="7" s="1"/>
  <c r="G364" i="7"/>
  <c r="H364" i="7" s="1"/>
  <c r="H340" i="7"/>
  <c r="G308" i="7"/>
  <c r="H308" i="7" s="1"/>
  <c r="G276" i="7"/>
  <c r="H276" i="7" s="1"/>
  <c r="G252" i="7"/>
  <c r="H252" i="7" s="1"/>
  <c r="G236" i="7"/>
  <c r="H236" i="7" s="1"/>
  <c r="G212" i="7"/>
  <c r="H212" i="7" s="1"/>
  <c r="G188" i="7"/>
  <c r="H188" i="7" s="1"/>
  <c r="G148" i="7"/>
  <c r="H148" i="7" s="1"/>
  <c r="G124" i="7"/>
  <c r="H124" i="7" s="1"/>
  <c r="G100" i="7"/>
  <c r="H100" i="7" s="1"/>
  <c r="G76" i="7"/>
  <c r="H76" i="7" s="1"/>
  <c r="G60" i="7"/>
  <c r="H60" i="7" s="1"/>
  <c r="G36" i="7"/>
  <c r="H36" i="7" s="1"/>
  <c r="G4" i="7"/>
  <c r="H4" i="7" s="1"/>
  <c r="G355" i="7"/>
  <c r="H355" i="7" s="1"/>
  <c r="G323" i="7"/>
  <c r="H323" i="7" s="1"/>
  <c r="G299" i="7"/>
  <c r="H299" i="7" s="1"/>
  <c r="G283" i="7"/>
  <c r="H283" i="7" s="1"/>
  <c r="G267" i="7"/>
  <c r="H267" i="7" s="1"/>
  <c r="G243" i="7"/>
  <c r="H243" i="7" s="1"/>
  <c r="G227" i="7"/>
  <c r="H227" i="7" s="1"/>
  <c r="G211" i="7"/>
  <c r="H211" i="7" s="1"/>
  <c r="G179" i="7"/>
  <c r="H179" i="7" s="1"/>
  <c r="G147" i="7"/>
  <c r="H147" i="7" s="1"/>
  <c r="G123" i="7"/>
  <c r="H123" i="7" s="1"/>
  <c r="G115" i="7"/>
  <c r="H115" i="7" s="1"/>
  <c r="G83" i="7"/>
  <c r="H83" i="7" s="1"/>
  <c r="G75" i="7"/>
  <c r="H75" i="7" s="1"/>
  <c r="G59" i="7"/>
  <c r="H59" i="7" s="1"/>
  <c r="G51" i="7"/>
  <c r="H51" i="7" s="1"/>
  <c r="G27" i="7"/>
  <c r="H27" i="7" s="1"/>
  <c r="G19" i="7"/>
  <c r="H19" i="7" s="1"/>
  <c r="G3" i="7"/>
  <c r="H3" i="7" s="1"/>
  <c r="G110" i="7"/>
  <c r="H110" i="7" s="1"/>
  <c r="G213" i="7"/>
  <c r="H213" i="7" s="1"/>
  <c r="G85" i="7"/>
  <c r="H85" i="7" s="1"/>
  <c r="G160" i="7"/>
  <c r="H160" i="7" s="1"/>
  <c r="G263" i="7"/>
  <c r="H263" i="7" s="1"/>
  <c r="G22" i="7"/>
  <c r="H22" i="7" s="1"/>
  <c r="G47" i="7"/>
  <c r="H47" i="7" s="1"/>
  <c r="G72" i="7"/>
  <c r="H72" i="7" s="1"/>
  <c r="G125" i="7"/>
  <c r="H125" i="7" s="1"/>
  <c r="G150" i="7"/>
  <c r="H150" i="7" s="1"/>
  <c r="G175" i="7"/>
  <c r="H175" i="7" s="1"/>
  <c r="G200" i="7"/>
  <c r="H200" i="7" s="1"/>
  <c r="G253" i="7"/>
  <c r="H253" i="7" s="1"/>
  <c r="G278" i="7"/>
  <c r="H278" i="7" s="1"/>
  <c r="G302" i="7"/>
  <c r="H302" i="7" s="1"/>
  <c r="G325" i="7"/>
  <c r="H325" i="7" s="1"/>
  <c r="G341" i="7"/>
  <c r="H341" i="7" s="1"/>
  <c r="G359" i="7"/>
  <c r="H359" i="7" s="1"/>
  <c r="G30" i="7"/>
  <c r="H30" i="7" s="1"/>
  <c r="G55" i="7"/>
  <c r="H55" i="7" s="1"/>
  <c r="G80" i="7"/>
  <c r="H80" i="7" s="1"/>
  <c r="G133" i="7"/>
  <c r="H133" i="7" s="1"/>
  <c r="G158" i="7"/>
  <c r="H158" i="7" s="1"/>
  <c r="G183" i="7"/>
  <c r="H183" i="7" s="1"/>
  <c r="G208" i="7"/>
  <c r="H208" i="7" s="1"/>
  <c r="G261" i="7"/>
  <c r="H261" i="7" s="1"/>
  <c r="G285" i="7"/>
  <c r="H285" i="7" s="1"/>
  <c r="G303" i="7"/>
  <c r="H303" i="7" s="1"/>
  <c r="G326" i="7"/>
  <c r="H326" i="7" s="1"/>
  <c r="G346" i="7"/>
  <c r="H346" i="7" s="1"/>
  <c r="G360" i="7"/>
  <c r="H360" i="7" s="1"/>
  <c r="G31" i="7"/>
  <c r="H31" i="7" s="1"/>
  <c r="G56" i="7"/>
  <c r="H56" i="7" s="1"/>
  <c r="G109" i="7"/>
  <c r="H109" i="7" s="1"/>
  <c r="G134" i="7"/>
  <c r="H134" i="7" s="1"/>
  <c r="G159" i="7"/>
  <c r="H159" i="7" s="1"/>
  <c r="G184" i="7"/>
  <c r="H184" i="7" s="1"/>
  <c r="G237" i="7"/>
  <c r="H237" i="7" s="1"/>
  <c r="G262" i="7"/>
  <c r="H262" i="7" s="1"/>
  <c r="G286" i="7"/>
  <c r="H286" i="7" s="1"/>
  <c r="G310" i="7"/>
  <c r="H310" i="7" s="1"/>
  <c r="G327" i="7"/>
  <c r="H327" i="7" s="1"/>
  <c r="G362" i="7"/>
  <c r="H362" i="7" s="1"/>
  <c r="G32" i="7"/>
  <c r="H32" i="7" s="1"/>
  <c r="G135" i="7"/>
  <c r="H135" i="7" s="1"/>
  <c r="G287" i="7"/>
  <c r="H287" i="7" s="1"/>
  <c r="G111" i="7"/>
  <c r="H111" i="7" s="1"/>
  <c r="G350" i="7"/>
  <c r="H350" i="7" s="1"/>
  <c r="G264" i="7"/>
  <c r="H264" i="7" s="1"/>
  <c r="G86" i="7"/>
  <c r="H86" i="7" s="1"/>
  <c r="G356" i="7"/>
  <c r="H356" i="7" s="1"/>
  <c r="G332" i="7"/>
  <c r="H332" i="7" s="1"/>
  <c r="G316" i="7"/>
  <c r="H316" i="7" s="1"/>
  <c r="G292" i="7"/>
  <c r="H292" i="7" s="1"/>
  <c r="G268" i="7"/>
  <c r="H268" i="7" s="1"/>
  <c r="G244" i="7"/>
  <c r="H244" i="7" s="1"/>
  <c r="G220" i="7"/>
  <c r="H220" i="7" s="1"/>
  <c r="G196" i="7"/>
  <c r="H196" i="7" s="1"/>
  <c r="G180" i="7"/>
  <c r="H180" i="7" s="1"/>
  <c r="G164" i="7"/>
  <c r="H164" i="7" s="1"/>
  <c r="G140" i="7"/>
  <c r="H140" i="7" s="1"/>
  <c r="G108" i="7"/>
  <c r="H108" i="7" s="1"/>
  <c r="G84" i="7"/>
  <c r="H84" i="7" s="1"/>
  <c r="G52" i="7"/>
  <c r="H52" i="7" s="1"/>
  <c r="G28" i="7"/>
  <c r="H28" i="7" s="1"/>
  <c r="G12" i="7"/>
  <c r="H12" i="7" s="1"/>
  <c r="G288" i="7"/>
  <c r="H288" i="7" s="1"/>
  <c r="G347" i="7"/>
  <c r="H347" i="7" s="1"/>
  <c r="G331" i="7"/>
  <c r="H331" i="7" s="1"/>
  <c r="G307" i="7"/>
  <c r="H307" i="7" s="1"/>
  <c r="G275" i="7"/>
  <c r="H275" i="7" s="1"/>
  <c r="G259" i="7"/>
  <c r="H259" i="7" s="1"/>
  <c r="G219" i="7"/>
  <c r="H219" i="7" s="1"/>
  <c r="G203" i="7"/>
  <c r="H203" i="7" s="1"/>
  <c r="G171" i="7"/>
  <c r="H171" i="7" s="1"/>
  <c r="G131" i="7"/>
  <c r="H131" i="7" s="1"/>
  <c r="G107" i="7"/>
  <c r="H107" i="7" s="1"/>
  <c r="G91" i="7"/>
  <c r="H91" i="7" s="1"/>
  <c r="G67" i="7"/>
  <c r="H67" i="7" s="1"/>
  <c r="G43" i="7"/>
  <c r="H43" i="7" s="1"/>
  <c r="G11" i="7"/>
  <c r="H11" i="7" s="1"/>
  <c r="G349" i="7"/>
  <c r="H349" i="7" s="1"/>
  <c r="G239" i="7"/>
  <c r="H239" i="7" s="1"/>
  <c r="G61" i="7"/>
  <c r="H61" i="7" s="1"/>
  <c r="G348" i="7"/>
  <c r="H348" i="7" s="1"/>
  <c r="G324" i="7"/>
  <c r="H324" i="7" s="1"/>
  <c r="G300" i="7"/>
  <c r="H300" i="7" s="1"/>
  <c r="G284" i="7"/>
  <c r="H284" i="7" s="1"/>
  <c r="G260" i="7"/>
  <c r="H260" i="7" s="1"/>
  <c r="G228" i="7"/>
  <c r="H228" i="7" s="1"/>
  <c r="G204" i="7"/>
  <c r="H204" i="7" s="1"/>
  <c r="G172" i="7"/>
  <c r="H172" i="7" s="1"/>
  <c r="G156" i="7"/>
  <c r="H156" i="7" s="1"/>
  <c r="G132" i="7"/>
  <c r="H132" i="7" s="1"/>
  <c r="G116" i="7"/>
  <c r="H116" i="7" s="1"/>
  <c r="G92" i="7"/>
  <c r="H92" i="7" s="1"/>
  <c r="G68" i="7"/>
  <c r="H68" i="7" s="1"/>
  <c r="G44" i="7"/>
  <c r="H44" i="7" s="1"/>
  <c r="G20" i="7"/>
  <c r="H20" i="7" s="1"/>
  <c r="G136" i="7"/>
  <c r="H136" i="7" s="1"/>
  <c r="G363" i="7"/>
  <c r="H363" i="7" s="1"/>
  <c r="G339" i="7"/>
  <c r="H339" i="7" s="1"/>
  <c r="G315" i="7"/>
  <c r="H315" i="7" s="1"/>
  <c r="G291" i="7"/>
  <c r="H291" i="7" s="1"/>
  <c r="G251" i="7"/>
  <c r="H251" i="7" s="1"/>
  <c r="G235" i="7"/>
  <c r="H235" i="7" s="1"/>
  <c r="G195" i="7"/>
  <c r="H195" i="7" s="1"/>
  <c r="G187" i="7"/>
  <c r="H187" i="7" s="1"/>
  <c r="G155" i="7"/>
  <c r="H155" i="7" s="1"/>
  <c r="G139" i="7"/>
  <c r="H139" i="7" s="1"/>
  <c r="G99" i="7"/>
  <c r="H99" i="7" s="1"/>
  <c r="G335" i="7"/>
  <c r="H335" i="7" s="1"/>
  <c r="G238" i="7"/>
  <c r="H238" i="7" s="1"/>
  <c r="G35" i="7"/>
  <c r="H35" i="7" s="1"/>
  <c r="G354" i="7"/>
  <c r="H354" i="7" s="1"/>
  <c r="G343" i="7"/>
  <c r="H343" i="7" s="1"/>
  <c r="G319" i="7"/>
  <c r="H319" i="7" s="1"/>
  <c r="G295" i="7"/>
  <c r="H295" i="7" s="1"/>
  <c r="G279" i="7"/>
  <c r="H279" i="7" s="1"/>
  <c r="G271" i="7"/>
  <c r="H271" i="7" s="1"/>
  <c r="G255" i="7"/>
  <c r="H255" i="7" s="1"/>
  <c r="G231" i="7"/>
  <c r="H231" i="7" s="1"/>
  <c r="G215" i="7"/>
  <c r="H215" i="7" s="1"/>
  <c r="G207" i="7"/>
  <c r="H207" i="7" s="1"/>
  <c r="G191" i="7"/>
  <c r="H191" i="7" s="1"/>
  <c r="G167" i="7"/>
  <c r="H167" i="7" s="1"/>
  <c r="G151" i="7"/>
  <c r="H151" i="7" s="1"/>
  <c r="G143" i="7"/>
  <c r="H143" i="7" s="1"/>
  <c r="G127" i="7"/>
  <c r="H127" i="7" s="1"/>
  <c r="G103" i="7"/>
  <c r="H103" i="7" s="1"/>
  <c r="G87" i="7"/>
  <c r="H87" i="7" s="1"/>
  <c r="G79" i="7"/>
  <c r="H79" i="7" s="1"/>
  <c r="G63" i="7"/>
  <c r="H63" i="7" s="1"/>
  <c r="G39" i="7"/>
  <c r="H39" i="7" s="1"/>
  <c r="G23" i="7"/>
  <c r="H23" i="7" s="1"/>
  <c r="G15" i="7"/>
  <c r="H15" i="7" s="1"/>
  <c r="G7" i="7"/>
  <c r="H7" i="7" s="1"/>
  <c r="G301" i="7"/>
  <c r="H301" i="7" s="1"/>
  <c r="G277" i="7"/>
  <c r="H277" i="7" s="1"/>
  <c r="G224" i="7"/>
  <c r="H224" i="7" s="1"/>
  <c r="G149" i="7"/>
  <c r="H149" i="7" s="1"/>
  <c r="G96" i="7"/>
  <c r="H96" i="7" s="1"/>
  <c r="G21" i="7"/>
  <c r="H21" i="7" s="1"/>
  <c r="G342" i="7"/>
  <c r="H342" i="7" s="1"/>
  <c r="G334" i="7"/>
  <c r="H334" i="7" s="1"/>
  <c r="G318" i="7"/>
  <c r="H318" i="7" s="1"/>
  <c r="G270" i="7"/>
  <c r="H270" i="7" s="1"/>
  <c r="G254" i="7"/>
  <c r="H254" i="7" s="1"/>
  <c r="G246" i="7"/>
  <c r="H246" i="7" s="1"/>
  <c r="G230" i="7"/>
  <c r="H230" i="7" s="1"/>
  <c r="G206" i="7"/>
  <c r="H206" i="7" s="1"/>
  <c r="G190" i="7"/>
  <c r="H190" i="7" s="1"/>
  <c r="G166" i="7"/>
  <c r="H166" i="7" s="1"/>
  <c r="G126" i="7"/>
  <c r="H126" i="7" s="1"/>
  <c r="G78" i="7"/>
  <c r="H78" i="7" s="1"/>
  <c r="G62" i="7"/>
  <c r="H62" i="7" s="1"/>
  <c r="G54" i="7"/>
  <c r="H54" i="7" s="1"/>
  <c r="G38" i="7"/>
  <c r="H38" i="7" s="1"/>
  <c r="G14" i="7"/>
  <c r="H14" i="7" s="1"/>
  <c r="G6" i="7"/>
  <c r="H6" i="7" s="1"/>
  <c r="G357" i="7"/>
  <c r="H357" i="7" s="1"/>
  <c r="G338" i="7"/>
  <c r="H338" i="7" s="1"/>
  <c r="G317" i="7"/>
  <c r="H317" i="7" s="1"/>
  <c r="G248" i="7"/>
  <c r="H248" i="7" s="1"/>
  <c r="G173" i="7"/>
  <c r="H173" i="7" s="1"/>
  <c r="G120" i="7"/>
  <c r="H120" i="7" s="1"/>
  <c r="G37" i="7"/>
  <c r="H37" i="7" s="1"/>
  <c r="G48" i="7"/>
  <c r="H48" i="7" s="1"/>
  <c r="G101" i="7"/>
  <c r="H101" i="7" s="1"/>
  <c r="G112" i="7"/>
  <c r="H112" i="7" s="1"/>
  <c r="G165" i="7"/>
  <c r="H165" i="7" s="1"/>
  <c r="G176" i="7"/>
  <c r="H176" i="7" s="1"/>
  <c r="G229" i="7"/>
  <c r="H229" i="7" s="1"/>
  <c r="G240" i="7"/>
  <c r="H240" i="7" s="1"/>
  <c r="G293" i="7"/>
  <c r="H293" i="7" s="1"/>
  <c r="G304" i="7"/>
  <c r="H304" i="7" s="1"/>
  <c r="G352" i="7"/>
  <c r="H352" i="7" s="1"/>
  <c r="G40" i="7"/>
  <c r="H40" i="7" s="1"/>
  <c r="G296" i="7"/>
  <c r="H296" i="7" s="1"/>
  <c r="G13" i="7"/>
  <c r="H13" i="7" s="1"/>
  <c r="G24" i="7"/>
  <c r="H24" i="7" s="1"/>
  <c r="G77" i="7"/>
  <c r="H77" i="7" s="1"/>
  <c r="G88" i="7"/>
  <c r="H88" i="7" s="1"/>
  <c r="G141" i="7"/>
  <c r="H141" i="7" s="1"/>
  <c r="G152" i="7"/>
  <c r="H152" i="7" s="1"/>
  <c r="G205" i="7"/>
  <c r="H205" i="7" s="1"/>
  <c r="G216" i="7"/>
  <c r="H216" i="7" s="1"/>
  <c r="G269" i="7"/>
  <c r="H269" i="7" s="1"/>
  <c r="G280" i="7"/>
  <c r="H280" i="7" s="1"/>
  <c r="G333" i="7"/>
  <c r="H333" i="7" s="1"/>
  <c r="G365" i="7"/>
  <c r="H365" i="7" s="1"/>
  <c r="G104" i="7"/>
  <c r="H104" i="7" s="1"/>
  <c r="G168" i="7"/>
  <c r="H168" i="7" s="1"/>
  <c r="G232" i="7"/>
  <c r="H232" i="7" s="1"/>
  <c r="G53" i="7"/>
  <c r="H53" i="7" s="1"/>
  <c r="G64" i="7"/>
  <c r="H64" i="7" s="1"/>
  <c r="G117" i="7"/>
  <c r="H117" i="7" s="1"/>
  <c r="G128" i="7"/>
  <c r="H128" i="7" s="1"/>
  <c r="G181" i="7"/>
  <c r="H181" i="7" s="1"/>
  <c r="G192" i="7"/>
  <c r="H192" i="7" s="1"/>
  <c r="G245" i="7"/>
  <c r="H245" i="7" s="1"/>
  <c r="G256" i="7"/>
  <c r="H256" i="7" s="1"/>
  <c r="G309" i="7"/>
  <c r="H309" i="7" s="1"/>
  <c r="G320" i="7"/>
  <c r="H320" i="7" s="1"/>
  <c r="G344" i="7"/>
  <c r="H344" i="7" s="1"/>
  <c r="G2" i="7"/>
  <c r="H2" i="7" s="1"/>
  <c r="G29" i="7"/>
  <c r="H29" i="7" s="1"/>
  <c r="G93" i="7"/>
  <c r="H93" i="7" s="1"/>
  <c r="G157" i="7"/>
  <c r="H157" i="7" s="1"/>
  <c r="G221" i="7"/>
  <c r="H221" i="7" s="1"/>
  <c r="G294" i="7"/>
  <c r="H294" i="7" s="1"/>
  <c r="G182" i="7"/>
  <c r="H182" i="7" s="1"/>
  <c r="G142" i="7"/>
  <c r="H142" i="7" s="1"/>
  <c r="G118" i="7"/>
  <c r="H118" i="7" s="1"/>
  <c r="G102" i="7"/>
  <c r="H102" i="7" s="1"/>
  <c r="G5" i="7"/>
  <c r="H5" i="7" s="1"/>
  <c r="G336" i="7"/>
  <c r="H336" i="7" s="1"/>
  <c r="G272" i="7"/>
  <c r="H272" i="7" s="1"/>
  <c r="G197" i="7"/>
  <c r="H197" i="7" s="1"/>
  <c r="G144" i="7"/>
  <c r="H144" i="7" s="1"/>
  <c r="G69" i="7"/>
  <c r="H69" i="7" s="1"/>
  <c r="G16" i="7"/>
  <c r="H16" i="7" s="1"/>
  <c r="G330" i="7"/>
  <c r="H330" i="7" s="1"/>
  <c r="G322" i="7"/>
  <c r="H322" i="7" s="1"/>
  <c r="G314" i="7"/>
  <c r="H314" i="7" s="1"/>
  <c r="G306" i="7"/>
  <c r="H306" i="7" s="1"/>
  <c r="G298" i="7"/>
  <c r="H298" i="7" s="1"/>
  <c r="G290" i="7"/>
  <c r="H290" i="7" s="1"/>
  <c r="G282" i="7"/>
  <c r="H282" i="7" s="1"/>
  <c r="G274" i="7"/>
  <c r="H274" i="7" s="1"/>
  <c r="G266" i="7"/>
  <c r="H266" i="7" s="1"/>
  <c r="G258" i="7"/>
  <c r="H258" i="7" s="1"/>
  <c r="G250" i="7"/>
  <c r="H250" i="7" s="1"/>
  <c r="G242" i="7"/>
  <c r="H242" i="7" s="1"/>
  <c r="G234" i="7"/>
  <c r="H234" i="7" s="1"/>
  <c r="G226" i="7"/>
  <c r="H226" i="7" s="1"/>
  <c r="G218" i="7"/>
  <c r="H218" i="7" s="1"/>
  <c r="G210" i="7"/>
  <c r="H210" i="7" s="1"/>
  <c r="G202" i="7"/>
  <c r="H202" i="7" s="1"/>
  <c r="G194" i="7"/>
  <c r="H194" i="7" s="1"/>
  <c r="G186" i="7"/>
  <c r="H186" i="7" s="1"/>
  <c r="G178" i="7"/>
  <c r="H178" i="7" s="1"/>
  <c r="G170" i="7"/>
  <c r="H170" i="7" s="1"/>
  <c r="G162" i="7"/>
  <c r="H162" i="7" s="1"/>
  <c r="G154" i="7"/>
  <c r="H154" i="7" s="1"/>
  <c r="G146" i="7"/>
  <c r="H146" i="7" s="1"/>
  <c r="G138" i="7"/>
  <c r="H138" i="7" s="1"/>
  <c r="G130" i="7"/>
  <c r="H130" i="7" s="1"/>
  <c r="G122" i="7"/>
  <c r="H122" i="7" s="1"/>
  <c r="G114" i="7"/>
  <c r="H114" i="7" s="1"/>
  <c r="G106" i="7"/>
  <c r="H106" i="7" s="1"/>
  <c r="G98" i="7"/>
  <c r="H98" i="7" s="1"/>
  <c r="G90" i="7"/>
  <c r="H90" i="7" s="1"/>
  <c r="G82" i="7"/>
  <c r="H82" i="7" s="1"/>
  <c r="G74" i="7"/>
  <c r="H74" i="7" s="1"/>
  <c r="G66" i="7"/>
  <c r="H66" i="7" s="1"/>
  <c r="G58" i="7"/>
  <c r="H58" i="7" s="1"/>
  <c r="G50" i="7"/>
  <c r="H50" i="7" s="1"/>
  <c r="G42" i="7"/>
  <c r="H42" i="7" s="1"/>
  <c r="G34" i="7"/>
  <c r="H34" i="7" s="1"/>
  <c r="G26" i="7"/>
  <c r="H26" i="7" s="1"/>
  <c r="G18" i="7"/>
  <c r="H18" i="7" s="1"/>
  <c r="G10" i="7"/>
  <c r="H10" i="7" s="1"/>
  <c r="G361" i="7"/>
  <c r="H361" i="7" s="1"/>
  <c r="G353" i="7"/>
  <c r="H353" i="7" s="1"/>
  <c r="G345" i="7"/>
  <c r="H345" i="7" s="1"/>
  <c r="G337" i="7"/>
  <c r="H337" i="7" s="1"/>
  <c r="G329" i="7"/>
  <c r="H329" i="7" s="1"/>
  <c r="G321" i="7"/>
  <c r="H321" i="7" s="1"/>
  <c r="G313" i="7"/>
  <c r="H313" i="7" s="1"/>
  <c r="G305" i="7"/>
  <c r="H305" i="7" s="1"/>
  <c r="G297" i="7"/>
  <c r="H297" i="7" s="1"/>
  <c r="G289" i="7"/>
  <c r="H289" i="7" s="1"/>
  <c r="G281" i="7"/>
  <c r="H281" i="7" s="1"/>
  <c r="G273" i="7"/>
  <c r="H273" i="7" s="1"/>
  <c r="G265" i="7"/>
  <c r="H265" i="7" s="1"/>
  <c r="G257" i="7"/>
  <c r="H257" i="7" s="1"/>
  <c r="G249" i="7"/>
  <c r="H249" i="7" s="1"/>
  <c r="G241" i="7"/>
  <c r="H241" i="7" s="1"/>
  <c r="G233" i="7"/>
  <c r="H233" i="7" s="1"/>
  <c r="G225" i="7"/>
  <c r="H225" i="7" s="1"/>
  <c r="G217" i="7"/>
  <c r="H217" i="7" s="1"/>
  <c r="G209" i="7"/>
  <c r="H209" i="7" s="1"/>
  <c r="G201" i="7"/>
  <c r="H201" i="7" s="1"/>
  <c r="G193" i="7"/>
  <c r="H193" i="7" s="1"/>
  <c r="G185" i="7"/>
  <c r="H185" i="7" s="1"/>
  <c r="G177" i="7"/>
  <c r="H177" i="7" s="1"/>
  <c r="G169" i="7"/>
  <c r="H169" i="7" s="1"/>
  <c r="G161" i="7"/>
  <c r="H161" i="7" s="1"/>
  <c r="G153" i="7"/>
  <c r="H153" i="7" s="1"/>
  <c r="G145" i="7"/>
  <c r="H145" i="7" s="1"/>
  <c r="G137" i="7"/>
  <c r="H137" i="7" s="1"/>
  <c r="G129" i="7"/>
  <c r="H129" i="7" s="1"/>
  <c r="G121" i="7"/>
  <c r="H121" i="7" s="1"/>
  <c r="G113" i="7"/>
  <c r="H113" i="7" s="1"/>
  <c r="G105" i="7"/>
  <c r="H105" i="7" s="1"/>
  <c r="G97" i="7"/>
  <c r="H97" i="7" s="1"/>
  <c r="G89" i="7"/>
  <c r="H89" i="7" s="1"/>
  <c r="G81" i="7"/>
  <c r="H81" i="7" s="1"/>
  <c r="G73" i="7"/>
  <c r="H73" i="7" s="1"/>
  <c r="G65" i="7"/>
  <c r="H65" i="7" s="1"/>
  <c r="G57" i="7"/>
  <c r="H57" i="7" s="1"/>
  <c r="G49" i="7"/>
  <c r="H49" i="7" s="1"/>
  <c r="G41" i="7"/>
  <c r="H41" i="7" s="1"/>
  <c r="G33" i="7"/>
  <c r="H33" i="7" s="1"/>
  <c r="G25" i="7"/>
  <c r="H25" i="7" s="1"/>
  <c r="G17" i="7"/>
  <c r="H17" i="7" s="1"/>
  <c r="G9" i="7"/>
  <c r="H9" i="7" s="1"/>
  <c r="G8" i="7"/>
  <c r="H8" i="7" s="1"/>
  <c r="E29" i="2" l="1"/>
  <c r="E31" i="2"/>
  <c r="E27" i="2"/>
  <c r="E18" i="2"/>
  <c r="E7" i="2"/>
  <c r="E9" i="2"/>
  <c r="E28" i="2"/>
  <c r="E26" i="2"/>
  <c r="E14" i="2"/>
  <c r="E3" i="2"/>
  <c r="E32" i="2"/>
  <c r="E22" i="2"/>
  <c r="E10" i="2"/>
  <c r="E12" i="2"/>
  <c r="E5" i="2"/>
  <c r="E30" i="2"/>
  <c r="E17" i="2"/>
  <c r="E16" i="2"/>
  <c r="E6" i="2"/>
  <c r="E8" i="2"/>
  <c r="E25" i="2"/>
  <c r="E20" i="2"/>
  <c r="E13" i="2"/>
  <c r="E15" i="2"/>
  <c r="E2" i="2"/>
  <c r="E4" i="2"/>
  <c r="E19" i="2"/>
  <c r="E21" i="2"/>
  <c r="E23" i="2"/>
  <c r="E11" i="2"/>
  <c r="E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<sst xmlns="http://schemas.openxmlformats.org/spreadsheetml/2006/main" count="6564" uniqueCount="621">
  <si>
    <t>Team</t>
  </si>
  <si>
    <t>Conference</t>
  </si>
  <si>
    <t>Pre Season ELO</t>
  </si>
  <si>
    <t>Houston</t>
  </si>
  <si>
    <t>B12</t>
  </si>
  <si>
    <t>Duke</t>
  </si>
  <si>
    <t>ACC</t>
  </si>
  <si>
    <t>Alabama</t>
  </si>
  <si>
    <t>SEC</t>
  </si>
  <si>
    <t>Kansas</t>
  </si>
  <si>
    <t>Iowa St.</t>
  </si>
  <si>
    <t>Auburn</t>
  </si>
  <si>
    <t>Gonzaga</t>
  </si>
  <si>
    <t>WCC</t>
  </si>
  <si>
    <t>Connecticut</t>
  </si>
  <si>
    <t>BE</t>
  </si>
  <si>
    <t>Arizona</t>
  </si>
  <si>
    <t>Baylor</t>
  </si>
  <si>
    <t>Purdue</t>
  </si>
  <si>
    <t>B10</t>
  </si>
  <si>
    <t>North Carolina</t>
  </si>
  <si>
    <t>Creighton</t>
  </si>
  <si>
    <t>Tennessee</t>
  </si>
  <si>
    <t>Texas Tech</t>
  </si>
  <si>
    <t>Texas A&amp;M</t>
  </si>
  <si>
    <t>Cincinnati</t>
  </si>
  <si>
    <t>Texas</t>
  </si>
  <si>
    <t>St. John's</t>
  </si>
  <si>
    <t>Marquette</t>
  </si>
  <si>
    <t>Illinois</t>
  </si>
  <si>
    <t>UCLA</t>
  </si>
  <si>
    <t>BYU</t>
  </si>
  <si>
    <t>Mississippi St.</t>
  </si>
  <si>
    <t>Arkansas</t>
  </si>
  <si>
    <t>Indiana</t>
  </si>
  <si>
    <t>Michigan St.</t>
  </si>
  <si>
    <t>Florida</t>
  </si>
  <si>
    <t>Xavier</t>
  </si>
  <si>
    <t>Ohio St.</t>
  </si>
  <si>
    <t>Oregon</t>
  </si>
  <si>
    <t>Iowa</t>
  </si>
  <si>
    <t>Clemson</t>
  </si>
  <si>
    <t>Kentucky</t>
  </si>
  <si>
    <t>Michigan</t>
  </si>
  <si>
    <t>Villanova</t>
  </si>
  <si>
    <t>Maryland</t>
  </si>
  <si>
    <t>Mississippi</t>
  </si>
  <si>
    <t>Wake Forest</t>
  </si>
  <si>
    <t>Kansas St.</t>
  </si>
  <si>
    <t>Saint Mary's</t>
  </si>
  <si>
    <t>Pittsburgh</t>
  </si>
  <si>
    <t>Dayton</t>
  </si>
  <si>
    <t>A10</t>
  </si>
  <si>
    <t>VCU</t>
  </si>
  <si>
    <t>Memphis</t>
  </si>
  <si>
    <t>Amer</t>
  </si>
  <si>
    <t>Oklahoma</t>
  </si>
  <si>
    <t>Wisconsin</t>
  </si>
  <si>
    <t>Miami FL</t>
  </si>
  <si>
    <t>USC</t>
  </si>
  <si>
    <t>Grand Canyon</t>
  </si>
  <si>
    <t>WAC</t>
  </si>
  <si>
    <t>Northwestern</t>
  </si>
  <si>
    <t>Nebraska</t>
  </si>
  <si>
    <t>Missouri</t>
  </si>
  <si>
    <t>N.C. State</t>
  </si>
  <si>
    <t>Rutgers</t>
  </si>
  <si>
    <t>TCU</t>
  </si>
  <si>
    <t>Louisville</t>
  </si>
  <si>
    <t>Boise St.</t>
  </si>
  <si>
    <t>MWC</t>
  </si>
  <si>
    <t>New Mexico</t>
  </si>
  <si>
    <t>LSU</t>
  </si>
  <si>
    <t>Georgia</t>
  </si>
  <si>
    <t>San Diego St.</t>
  </si>
  <si>
    <t>Providence</t>
  </si>
  <si>
    <t>South Carolina</t>
  </si>
  <si>
    <t>Penn St.</t>
  </si>
  <si>
    <t>SMU</t>
  </si>
  <si>
    <t>Minnesota</t>
  </si>
  <si>
    <t>UCF</t>
  </si>
  <si>
    <t>Syracuse</t>
  </si>
  <si>
    <t>Nevada</t>
  </si>
  <si>
    <t>Notre Dame</t>
  </si>
  <si>
    <t>Virginia</t>
  </si>
  <si>
    <t>Vanderbilt</t>
  </si>
  <si>
    <t>Utah St.</t>
  </si>
  <si>
    <t>Utah</t>
  </si>
  <si>
    <t>Washington</t>
  </si>
  <si>
    <t>Colorado St.</t>
  </si>
  <si>
    <t>UAB</t>
  </si>
  <si>
    <t>Arizona St.</t>
  </si>
  <si>
    <t>San Francisco</t>
  </si>
  <si>
    <t>Butler</t>
  </si>
  <si>
    <t>Princeton</t>
  </si>
  <si>
    <t>Ivy</t>
  </si>
  <si>
    <t>West Virginia</t>
  </si>
  <si>
    <t>Georgia Tech</t>
  </si>
  <si>
    <t>Oklahoma St.</t>
  </si>
  <si>
    <t>Loyola Chicago</t>
  </si>
  <si>
    <t>Saint Joseph's</t>
  </si>
  <si>
    <t>North Texas</t>
  </si>
  <si>
    <t>Seton Hall</t>
  </si>
  <si>
    <t>McNeese</t>
  </si>
  <si>
    <t>Slnd</t>
  </si>
  <si>
    <t>Bradley</t>
  </si>
  <si>
    <t>MVC</t>
  </si>
  <si>
    <t>Virginia Tech</t>
  </si>
  <si>
    <t>UNLV</t>
  </si>
  <si>
    <t>George Mason</t>
  </si>
  <si>
    <t>Georgetown</t>
  </si>
  <si>
    <t>Florida St.</t>
  </si>
  <si>
    <t>Santa Clara</t>
  </si>
  <si>
    <t>Vermont</t>
  </si>
  <si>
    <t>AE</t>
  </si>
  <si>
    <t>Colorado</t>
  </si>
  <si>
    <t>UC Irvine</t>
  </si>
  <si>
    <t>BW</t>
  </si>
  <si>
    <t>Wichita St.</t>
  </si>
  <si>
    <t>Stanford</t>
  </si>
  <si>
    <t>Saint Louis</t>
  </si>
  <si>
    <t>Washington St.</t>
  </si>
  <si>
    <t>High Point</t>
  </si>
  <si>
    <t>BSth</t>
  </si>
  <si>
    <t>South Florida</t>
  </si>
  <si>
    <t>Liberty</t>
  </si>
  <si>
    <t>CUSA</t>
  </si>
  <si>
    <t>Florida Atlantic</t>
  </si>
  <si>
    <t>Arkansas St.</t>
  </si>
  <si>
    <t>SB</t>
  </si>
  <si>
    <t>Louisiana Tech</t>
  </si>
  <si>
    <t>Yale</t>
  </si>
  <si>
    <t>Northern Iowa</t>
  </si>
  <si>
    <t>Massachusetts</t>
  </si>
  <si>
    <t>Ohio</t>
  </si>
  <si>
    <t>MAC</t>
  </si>
  <si>
    <t>California</t>
  </si>
  <si>
    <t>Western Kentucky</t>
  </si>
  <si>
    <t>Troy</t>
  </si>
  <si>
    <t>Sam Houston St.</t>
  </si>
  <si>
    <t>Towson</t>
  </si>
  <si>
    <t>CAA</t>
  </si>
  <si>
    <t>Wofford</t>
  </si>
  <si>
    <t>SC</t>
  </si>
  <si>
    <t>Murray St.</t>
  </si>
  <si>
    <t>Charleston</t>
  </si>
  <si>
    <t>UMass Lowell</t>
  </si>
  <si>
    <t>Akron</t>
  </si>
  <si>
    <t>Charlotte</t>
  </si>
  <si>
    <t>Boston College</t>
  </si>
  <si>
    <t>Seattle</t>
  </si>
  <si>
    <t>Samford</t>
  </si>
  <si>
    <t>Drake</t>
  </si>
  <si>
    <t>Lipscomb</t>
  </si>
  <si>
    <t>ASun</t>
  </si>
  <si>
    <t>Duquesne</t>
  </si>
  <si>
    <t>Rhode Island</t>
  </si>
  <si>
    <t>St. Bonaventure</t>
  </si>
  <si>
    <t>Kent St.</t>
  </si>
  <si>
    <t>DePaul</t>
  </si>
  <si>
    <t>Appalachian St.</t>
  </si>
  <si>
    <t>Davidson</t>
  </si>
  <si>
    <t>Temple</t>
  </si>
  <si>
    <t>Loyola Marymount</t>
  </si>
  <si>
    <t>UC Santa Barbara</t>
  </si>
  <si>
    <t>East Carolina</t>
  </si>
  <si>
    <t>Bryant</t>
  </si>
  <si>
    <t>George Washington</t>
  </si>
  <si>
    <t>Richmond</t>
  </si>
  <si>
    <t>Tulsa</t>
  </si>
  <si>
    <t>James Madison</t>
  </si>
  <si>
    <t>UC San Diego</t>
  </si>
  <si>
    <t>Chattanooga</t>
  </si>
  <si>
    <t>Oregon St.</t>
  </si>
  <si>
    <t>Purdue Fort Wayne</t>
  </si>
  <si>
    <t>Horz</t>
  </si>
  <si>
    <t>UTEP</t>
  </si>
  <si>
    <t>Stephen F. Austin</t>
  </si>
  <si>
    <t>Southern Illinois</t>
  </si>
  <si>
    <t>Cal Baptist</t>
  </si>
  <si>
    <t>UT Arlington</t>
  </si>
  <si>
    <t>Northern Kentucky</t>
  </si>
  <si>
    <t>Utah Valley</t>
  </si>
  <si>
    <t>East Tennessee St.</t>
  </si>
  <si>
    <t>Furman</t>
  </si>
  <si>
    <t>Fordham</t>
  </si>
  <si>
    <t>Cornell</t>
  </si>
  <si>
    <t>UNC Wilmington</t>
  </si>
  <si>
    <t>Milwaukee</t>
  </si>
  <si>
    <t>Weber St.</t>
  </si>
  <si>
    <t>BSky</t>
  </si>
  <si>
    <t>Winthrop</t>
  </si>
  <si>
    <t>Hofstra</t>
  </si>
  <si>
    <t>Louisiana</t>
  </si>
  <si>
    <t>Belmont</t>
  </si>
  <si>
    <t>Toledo</t>
  </si>
  <si>
    <t>UC Riverside</t>
  </si>
  <si>
    <t>Oakland</t>
  </si>
  <si>
    <t>UNC Asheville</t>
  </si>
  <si>
    <t>Abilene Christian</t>
  </si>
  <si>
    <t>La Salle</t>
  </si>
  <si>
    <t>Texas St.</t>
  </si>
  <si>
    <t>UNC Greensboro</t>
  </si>
  <si>
    <t>UC Davis</t>
  </si>
  <si>
    <t>Longwood</t>
  </si>
  <si>
    <t>New Mexico St.</t>
  </si>
  <si>
    <t>Montana</t>
  </si>
  <si>
    <t>South Dakota St.</t>
  </si>
  <si>
    <t>Sum</t>
  </si>
  <si>
    <t>Marshall</t>
  </si>
  <si>
    <t>Tulane</t>
  </si>
  <si>
    <t>Middle Tennessee</t>
  </si>
  <si>
    <t>Illinois St.</t>
  </si>
  <si>
    <t>Wright St.</t>
  </si>
  <si>
    <t>St. Thomas</t>
  </si>
  <si>
    <t>Nicholls</t>
  </si>
  <si>
    <t>Indiana St.</t>
  </si>
  <si>
    <t>Wyoming</t>
  </si>
  <si>
    <t>Montana St.</t>
  </si>
  <si>
    <t>Penn</t>
  </si>
  <si>
    <t>Hawaii</t>
  </si>
  <si>
    <t>Georgia Southern</t>
  </si>
  <si>
    <t>Illinois Chicago</t>
  </si>
  <si>
    <t>Kansas City</t>
  </si>
  <si>
    <t>Colgate</t>
  </si>
  <si>
    <t>PL</t>
  </si>
  <si>
    <t>Youngstown St.</t>
  </si>
  <si>
    <t>San Jose St.</t>
  </si>
  <si>
    <t>Georgia St.</t>
  </si>
  <si>
    <t>Quinnipiac</t>
  </si>
  <si>
    <t>MAAC</t>
  </si>
  <si>
    <t>Florida Gulf Coast</t>
  </si>
  <si>
    <t>Northern Colorado</t>
  </si>
  <si>
    <t>Brown</t>
  </si>
  <si>
    <t>Cleveland St.</t>
  </si>
  <si>
    <t>Jacksonville</t>
  </si>
  <si>
    <t>Northeastern</t>
  </si>
  <si>
    <t>Texas A&amp;M Corpus Chris</t>
  </si>
  <si>
    <t>Miami OH</t>
  </si>
  <si>
    <t>Drexel</t>
  </si>
  <si>
    <t>UTSA</t>
  </si>
  <si>
    <t>North Dakota St.</t>
  </si>
  <si>
    <t>Mercer</t>
  </si>
  <si>
    <t>Columbia</t>
  </si>
  <si>
    <t>Monmouth</t>
  </si>
  <si>
    <t>Rice</t>
  </si>
  <si>
    <t>Southern Utah</t>
  </si>
  <si>
    <t>Iona</t>
  </si>
  <si>
    <t>Saint Peter's</t>
  </si>
  <si>
    <t>Jacksonville St.</t>
  </si>
  <si>
    <t>American</t>
  </si>
  <si>
    <t>William &amp; Mary</t>
  </si>
  <si>
    <t>Old Dominion</t>
  </si>
  <si>
    <t>Howard</t>
  </si>
  <si>
    <t>MEAC</t>
  </si>
  <si>
    <t>North Alabama</t>
  </si>
  <si>
    <t>Marist</t>
  </si>
  <si>
    <t>Merrimack</t>
  </si>
  <si>
    <t>Harvard</t>
  </si>
  <si>
    <t>Air Force</t>
  </si>
  <si>
    <t>Delaware</t>
  </si>
  <si>
    <t>South Alabama</t>
  </si>
  <si>
    <t>Evansville</t>
  </si>
  <si>
    <t>Pepperdine</t>
  </si>
  <si>
    <t>Southern Miss</t>
  </si>
  <si>
    <t>Oral Roberts</t>
  </si>
  <si>
    <t>Norfolk St.</t>
  </si>
  <si>
    <t>Boston University</t>
  </si>
  <si>
    <t>North Carolina Central</t>
  </si>
  <si>
    <t>Tarleton St.</t>
  </si>
  <si>
    <t>Ball St.</t>
  </si>
  <si>
    <t>Missouri St.</t>
  </si>
  <si>
    <t>Valparaiso</t>
  </si>
  <si>
    <t>CSUN</t>
  </si>
  <si>
    <t>Bucknell</t>
  </si>
  <si>
    <t>Morehead St.</t>
  </si>
  <si>
    <t>OVC</t>
  </si>
  <si>
    <t>Navy</t>
  </si>
  <si>
    <t>Maine</t>
  </si>
  <si>
    <t>Kennesaw St.</t>
  </si>
  <si>
    <t>Albany</t>
  </si>
  <si>
    <t>Rider</t>
  </si>
  <si>
    <t>Fairfield</t>
  </si>
  <si>
    <t>Lehigh</t>
  </si>
  <si>
    <t>Portland St.</t>
  </si>
  <si>
    <t>Little Rock</t>
  </si>
  <si>
    <t>Southern</t>
  </si>
  <si>
    <t>SWAC</t>
  </si>
  <si>
    <t>Cal St. Fullerton</t>
  </si>
  <si>
    <t>North Dakota</t>
  </si>
  <si>
    <t>Gardner Webb</t>
  </si>
  <si>
    <t>South Dakota</t>
  </si>
  <si>
    <t>UMBC</t>
  </si>
  <si>
    <t>North Florida</t>
  </si>
  <si>
    <t>Idaho</t>
  </si>
  <si>
    <t>FIU</t>
  </si>
  <si>
    <t>Texas Southern</t>
  </si>
  <si>
    <t>Bowling Green</t>
  </si>
  <si>
    <t>Charleston Southern</t>
  </si>
  <si>
    <t>Utah Tech</t>
  </si>
  <si>
    <t>Lafayette</t>
  </si>
  <si>
    <t>Lamar</t>
  </si>
  <si>
    <t>Radford</t>
  </si>
  <si>
    <t>Wagner</t>
  </si>
  <si>
    <t>NEC</t>
  </si>
  <si>
    <t>Western Carolina</t>
  </si>
  <si>
    <t>Eastern Kentucky</t>
  </si>
  <si>
    <t>Stony Brook</t>
  </si>
  <si>
    <t>Portland</t>
  </si>
  <si>
    <t>Mount St. Mary's</t>
  </si>
  <si>
    <t>Austin Peay</t>
  </si>
  <si>
    <t>Fresno St.</t>
  </si>
  <si>
    <t>Northern Arizona</t>
  </si>
  <si>
    <t>Grambling St.</t>
  </si>
  <si>
    <t>Alabama St.</t>
  </si>
  <si>
    <t>Central Michigan</t>
  </si>
  <si>
    <t>Long Beach St.</t>
  </si>
  <si>
    <t>Queens</t>
  </si>
  <si>
    <t>South Carolina St.</t>
  </si>
  <si>
    <t>Eastern Michigan</t>
  </si>
  <si>
    <t>Southeastern Louisiana</t>
  </si>
  <si>
    <t>Cal St. Bakersfield</t>
  </si>
  <si>
    <t>Elon</t>
  </si>
  <si>
    <t>Presbyterian</t>
  </si>
  <si>
    <t>UT Rio Grande Valley</t>
  </si>
  <si>
    <t>Robert Morris</t>
  </si>
  <si>
    <t>Central Connecticut</t>
  </si>
  <si>
    <t>Eastern Washington</t>
  </si>
  <si>
    <t>North Carolina A&amp;T</t>
  </si>
  <si>
    <t>San Diego</t>
  </si>
  <si>
    <t>Western Illinois</t>
  </si>
  <si>
    <t>Army</t>
  </si>
  <si>
    <t>Coastal Carolina</t>
  </si>
  <si>
    <t>Hampton</t>
  </si>
  <si>
    <t>Pacific</t>
  </si>
  <si>
    <t>Tennessee St.</t>
  </si>
  <si>
    <t>Louisiana Monroe</t>
  </si>
  <si>
    <t>Bellarmine</t>
  </si>
  <si>
    <t>Campbell</t>
  </si>
  <si>
    <t>Sacramento St.</t>
  </si>
  <si>
    <t>Dartmouth</t>
  </si>
  <si>
    <t>Green Bay</t>
  </si>
  <si>
    <t>Morgan St.</t>
  </si>
  <si>
    <t>Bethune Cookman</t>
  </si>
  <si>
    <t>Stetson</t>
  </si>
  <si>
    <t>Nebraska Omaha</t>
  </si>
  <si>
    <t>New Hampshire</t>
  </si>
  <si>
    <t>Canisius</t>
  </si>
  <si>
    <t>Denver</t>
  </si>
  <si>
    <t>Incarnate Word</t>
  </si>
  <si>
    <t>Western Michigan</t>
  </si>
  <si>
    <t>SIUE</t>
  </si>
  <si>
    <t>Binghamton</t>
  </si>
  <si>
    <t>Northern Illinois</t>
  </si>
  <si>
    <t>Southern Indiana</t>
  </si>
  <si>
    <t>Niagara</t>
  </si>
  <si>
    <t>Jackson St.</t>
  </si>
  <si>
    <t>West Georgia</t>
  </si>
  <si>
    <t>Manhattan</t>
  </si>
  <si>
    <t>Siena</t>
  </si>
  <si>
    <t>Idaho St.</t>
  </si>
  <si>
    <t>Le Moyne</t>
  </si>
  <si>
    <t>Southeast Missouri</t>
  </si>
  <si>
    <t>Delaware St.</t>
  </si>
  <si>
    <t>Eastern Illinois</t>
  </si>
  <si>
    <t>Tennessee Tech</t>
  </si>
  <si>
    <t>Central Arkansas</t>
  </si>
  <si>
    <t>Alcorn St.</t>
  </si>
  <si>
    <t>Chicago St.</t>
  </si>
  <si>
    <t>Northwestern St.</t>
  </si>
  <si>
    <t>Sacred Heart</t>
  </si>
  <si>
    <t>NJIT</t>
  </si>
  <si>
    <t>Holy Cross</t>
  </si>
  <si>
    <t>The Citadel</t>
  </si>
  <si>
    <t>Buffalo</t>
  </si>
  <si>
    <t>Lindenwood</t>
  </si>
  <si>
    <t>Tennessee Martin</t>
  </si>
  <si>
    <t>New Orleans</t>
  </si>
  <si>
    <t>Loyola MD</t>
  </si>
  <si>
    <t>Detroit Mercy</t>
  </si>
  <si>
    <t>Prairie View A&amp;M</t>
  </si>
  <si>
    <t>Alabama A&amp;M</t>
  </si>
  <si>
    <t>Fairleigh Dickinson</t>
  </si>
  <si>
    <t>USC Upstate</t>
  </si>
  <si>
    <t>Saint Francis</t>
  </si>
  <si>
    <t>Cal Poly</t>
  </si>
  <si>
    <t>Mercyhurst</t>
  </si>
  <si>
    <t>LIU</t>
  </si>
  <si>
    <t>Houston Christian</t>
  </si>
  <si>
    <t>Stonehill</t>
  </si>
  <si>
    <t>Florida A&amp;M</t>
  </si>
  <si>
    <t>Texas A&amp;M Commerce</t>
  </si>
  <si>
    <t>Arkansas Pine Bluff</t>
  </si>
  <si>
    <t>Maryland Eastern Shore</t>
  </si>
  <si>
    <t>VMI</t>
  </si>
  <si>
    <t>IU Indy</t>
  </si>
  <si>
    <t>Coppin St.</t>
  </si>
  <si>
    <t>Mississippi Valley St.</t>
  </si>
  <si>
    <t>Average Pre Season ELO</t>
  </si>
  <si>
    <t>Home Court Advantage</t>
  </si>
  <si>
    <t>KenPom AdjEM</t>
  </si>
  <si>
    <t>KenPom AdjEM Regressed</t>
  </si>
  <si>
    <t>Torvik AdjEM</t>
  </si>
  <si>
    <t>EvanMiya Relative Rating</t>
  </si>
  <si>
    <t>Aggregate Rating</t>
  </si>
  <si>
    <t>conf</t>
  </si>
  <si>
    <t>adj_t</t>
  </si>
  <si>
    <t>adj_t_rk</t>
  </si>
  <si>
    <t>raw_t</t>
  </si>
  <si>
    <t>raw_t_rk</t>
  </si>
  <si>
    <t>avg_poss_length_off</t>
  </si>
  <si>
    <t>avg_poss_length_off_rk</t>
  </si>
  <si>
    <t>avg_poss_length_def</t>
  </si>
  <si>
    <t>avg_poss_length_def_rk</t>
  </si>
  <si>
    <t>adj_o</t>
  </si>
  <si>
    <t>adj_o_rk</t>
  </si>
  <si>
    <t>raw_o</t>
  </si>
  <si>
    <t>raw_o_rk</t>
  </si>
  <si>
    <t>adj_d</t>
  </si>
  <si>
    <t>adj_d_rk</t>
  </si>
  <si>
    <t>raw_d</t>
  </si>
  <si>
    <t>raw_d_rk</t>
  </si>
  <si>
    <t>ncaa_seed</t>
  </si>
  <si>
    <t>year</t>
  </si>
  <si>
    <t>AdjEM</t>
  </si>
  <si>
    <t>P12</t>
  </si>
  <si>
    <t>ind</t>
  </si>
  <si>
    <t>Pat</t>
  </si>
  <si>
    <t>Big XII</t>
  </si>
  <si>
    <t>Big Ten</t>
  </si>
  <si>
    <t>Big East</t>
  </si>
  <si>
    <t>Mountain West</t>
  </si>
  <si>
    <t>Atlantic 10</t>
  </si>
  <si>
    <t>Missouri Valley</t>
  </si>
  <si>
    <t>Ivy League</t>
  </si>
  <si>
    <t>Sun Belt</t>
  </si>
  <si>
    <t>Big West</t>
  </si>
  <si>
    <t>SoCon</t>
  </si>
  <si>
    <t>Big South</t>
  </si>
  <si>
    <t>America East</t>
  </si>
  <si>
    <t>Summit</t>
  </si>
  <si>
    <t>Horizon</t>
  </si>
  <si>
    <t>Big Sky</t>
  </si>
  <si>
    <t>Atlantic Sun</t>
  </si>
  <si>
    <t>Southland</t>
  </si>
  <si>
    <t>Ohio Valley</t>
  </si>
  <si>
    <t>Patriot League</t>
  </si>
  <si>
    <t>conf_idx</t>
  </si>
  <si>
    <t>conference_idx</t>
  </si>
  <si>
    <t>Pre Season Elo Rank</t>
  </si>
  <si>
    <t>2024 End of Season KenPom Rank</t>
  </si>
  <si>
    <t>2024 End of Season KenPom Rating</t>
  </si>
  <si>
    <t>YoY Change</t>
  </si>
  <si>
    <t>2025 KenPom Prediction</t>
  </si>
  <si>
    <t>Standard Deviation in Pre Season ELO</t>
  </si>
  <si>
    <t>Parity Rank</t>
  </si>
  <si>
    <t>Final Elo</t>
  </si>
  <si>
    <t>Projected Record</t>
  </si>
  <si>
    <t>Win %</t>
  </si>
  <si>
    <t>Projected Conference Record</t>
  </si>
  <si>
    <t>Conference Win%</t>
  </si>
  <si>
    <t>23-7</t>
  </si>
  <si>
    <t>15-5</t>
  </si>
  <si>
    <t>21-8</t>
  </si>
  <si>
    <t>14-6</t>
  </si>
  <si>
    <t>20-9</t>
  </si>
  <si>
    <t>12-6</t>
  </si>
  <si>
    <t>24-7</t>
  </si>
  <si>
    <t>13-7</t>
  </si>
  <si>
    <t>12-8</t>
  </si>
  <si>
    <t>20-10</t>
  </si>
  <si>
    <t>21-9</t>
  </si>
  <si>
    <t>24-5</t>
  </si>
  <si>
    <t>15-3</t>
  </si>
  <si>
    <t>18-12</t>
  </si>
  <si>
    <t>9-9</t>
  </si>
  <si>
    <t>18-11</t>
  </si>
  <si>
    <t>11-9</t>
  </si>
  <si>
    <t>19-12</t>
  </si>
  <si>
    <t>11-7</t>
  </si>
  <si>
    <t>20-11</t>
  </si>
  <si>
    <t>19-11</t>
  </si>
  <si>
    <t>10-8</t>
  </si>
  <si>
    <t>17-13</t>
  </si>
  <si>
    <t>10-10</t>
  </si>
  <si>
    <t>16-13</t>
  </si>
  <si>
    <t>16-14</t>
  </si>
  <si>
    <t>9-11</t>
  </si>
  <si>
    <t>17-14</t>
  </si>
  <si>
    <t>8-10</t>
  </si>
  <si>
    <t>22-9</t>
  </si>
  <si>
    <t>16-15</t>
  </si>
  <si>
    <t>8-12</t>
  </si>
  <si>
    <t>22-8</t>
  </si>
  <si>
    <t>13-5</t>
  </si>
  <si>
    <t>21-10</t>
  </si>
  <si>
    <t>14-16</t>
  </si>
  <si>
    <t>7-13</t>
  </si>
  <si>
    <t>24-6</t>
  </si>
  <si>
    <t>13-3</t>
  </si>
  <si>
    <t>18-10</t>
  </si>
  <si>
    <t>22-7</t>
  </si>
  <si>
    <t>14-15</t>
  </si>
  <si>
    <t>17-12</t>
  </si>
  <si>
    <t>18-13</t>
  </si>
  <si>
    <t>14-17</t>
  </si>
  <si>
    <t>13-16</t>
  </si>
  <si>
    <t>15-15</t>
  </si>
  <si>
    <t>15-14</t>
  </si>
  <si>
    <t>7-11</t>
  </si>
  <si>
    <t>10-6</t>
  </si>
  <si>
    <t>12-17</t>
  </si>
  <si>
    <t>6-14</t>
  </si>
  <si>
    <t>16-4</t>
  </si>
  <si>
    <t>15-16</t>
  </si>
  <si>
    <t>20-7</t>
  </si>
  <si>
    <t>11-3</t>
  </si>
  <si>
    <t>19-10</t>
  </si>
  <si>
    <t>17-9</t>
  </si>
  <si>
    <t>9-5</t>
  </si>
  <si>
    <t>12-4</t>
  </si>
  <si>
    <t>17-11</t>
  </si>
  <si>
    <t>8-8</t>
  </si>
  <si>
    <t>6-12</t>
  </si>
  <si>
    <t>19-9</t>
  </si>
  <si>
    <t>11-5</t>
  </si>
  <si>
    <t>12-19</t>
  </si>
  <si>
    <t>5-15</t>
  </si>
  <si>
    <t>23-9</t>
  </si>
  <si>
    <t>16-11</t>
  </si>
  <si>
    <t>8-6</t>
  </si>
  <si>
    <t>9-7</t>
  </si>
  <si>
    <t>18-14</t>
  </si>
  <si>
    <t>16-12</t>
  </si>
  <si>
    <t>12-16</t>
  </si>
  <si>
    <t>13-15</t>
  </si>
  <si>
    <t>12-18</t>
  </si>
  <si>
    <t>11-21</t>
  </si>
  <si>
    <t>5-13</t>
  </si>
  <si>
    <t>13-17</t>
  </si>
  <si>
    <t>15-13</t>
  </si>
  <si>
    <t>17-15</t>
  </si>
  <si>
    <t>14-18</t>
  </si>
  <si>
    <t>12-15</t>
  </si>
  <si>
    <t>6-8</t>
  </si>
  <si>
    <t>14-14</t>
  </si>
  <si>
    <t>7-9</t>
  </si>
  <si>
    <t>13-18</t>
  </si>
  <si>
    <t>12-20</t>
  </si>
  <si>
    <t>14-13</t>
  </si>
  <si>
    <t>7-7</t>
  </si>
  <si>
    <t>9-21</t>
  </si>
  <si>
    <t>11-17</t>
  </si>
  <si>
    <t>10-21</t>
  </si>
  <si>
    <t>5-11</t>
  </si>
  <si>
    <t>11-15</t>
  </si>
  <si>
    <t>9-19</t>
  </si>
  <si>
    <t>11-20</t>
  </si>
  <si>
    <t>11-18</t>
  </si>
  <si>
    <t>6-10</t>
  </si>
  <si>
    <t>13-19</t>
  </si>
  <si>
    <t>13-14</t>
  </si>
  <si>
    <t>5-9</t>
  </si>
  <si>
    <t>11-19</t>
  </si>
  <si>
    <t>10-17</t>
  </si>
  <si>
    <t>4-10</t>
  </si>
  <si>
    <t>8-22</t>
  </si>
  <si>
    <t>3-15</t>
  </si>
  <si>
    <t>9-20</t>
  </si>
  <si>
    <t>4-14</t>
  </si>
  <si>
    <t>9-22</t>
  </si>
  <si>
    <t>7-25</t>
  </si>
  <si>
    <t>4-16</t>
  </si>
  <si>
    <t>8-23</t>
  </si>
  <si>
    <t>4-12</t>
  </si>
  <si>
    <t>5-26</t>
  </si>
  <si>
    <t>7-24</t>
  </si>
  <si>
    <t>Xavier (LA)</t>
  </si>
  <si>
    <t>0-1</t>
  </si>
  <si>
    <t>0-0</t>
  </si>
  <si>
    <t>Aquinas</t>
  </si>
  <si>
    <t>0-2</t>
  </si>
  <si>
    <t>Florida Tech</t>
  </si>
  <si>
    <t>0-4</t>
  </si>
  <si>
    <t>TBD</t>
  </si>
  <si>
    <t>106-106</t>
  </si>
  <si>
    <t>7-23</t>
  </si>
  <si>
    <t>6-23</t>
  </si>
  <si>
    <t>Life Pacific</t>
  </si>
  <si>
    <t>0-6</t>
  </si>
  <si>
    <t>3-13</t>
  </si>
  <si>
    <t>Projected Ending Elo</t>
  </si>
  <si>
    <t>2025 KenPom Predicted Rank</t>
  </si>
  <si>
    <t>Conference Rank</t>
  </si>
  <si>
    <t>Record</t>
  </si>
  <si>
    <t>Team2</t>
  </si>
  <si>
    <t>(24-7)</t>
  </si>
  <si>
    <t>(22-9)</t>
  </si>
  <si>
    <t>(20-9)</t>
  </si>
  <si>
    <t>(22-7)</t>
  </si>
  <si>
    <t>(19-11)</t>
  </si>
  <si>
    <t>(21-8)</t>
  </si>
  <si>
    <t>(19-12)</t>
  </si>
  <si>
    <t>(20-10)</t>
  </si>
  <si>
    <t>(23-9)</t>
  </si>
  <si>
    <t>(23-7)</t>
  </si>
  <si>
    <t>(18-13)</t>
  </si>
  <si>
    <t>(17-14)</t>
  </si>
  <si>
    <t>(20-11)</t>
  </si>
  <si>
    <t>(20-7)</t>
  </si>
  <si>
    <t>(16-15)</t>
  </si>
  <si>
    <t>(18-10)</t>
  </si>
  <si>
    <t>(17-13)</t>
  </si>
  <si>
    <t>(17-12)</t>
  </si>
  <si>
    <t>(21-10)</t>
  </si>
  <si>
    <t>(16-13)</t>
  </si>
  <si>
    <t>(24-6)</t>
  </si>
  <si>
    <t>(24-5)</t>
  </si>
  <si>
    <t>Ending ELO Rank</t>
  </si>
  <si>
    <t>Final ELO Rank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</si>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</sst>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numFmt numFmtId="165" formatCode="0.000"/>
    </dxf>
    <dxf>
      <numFmt numFmtId="165" formatCode="0.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23B08-B86A-4357-BF5A-FA3E2A584567}" name="Table1" displayName="Table1" ref="A1:M365" totalsRowShown="0">
  <autoFilter ref="A1:M365" xr:uid="{7BF23B08-B86A-4357-BF5A-FA3E2A584567}">
    <filterColumn colId="4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M365">
    <sortCondition descending="1" ref="H1:H365"/>
  </sortState>
  <tableColumns count="13">
    <tableColumn id="1" xr3:uid="{A09DE7CC-334E-4AE4-BC62-D6280890B872}" name="Pre Season Elo Rank"/>
    <tableColumn id="2" xr3:uid="{36B9215A-D3C2-4798-836A-F6E0BAB5E613}" name="Team"/>
    <tableColumn id="3" xr3:uid="{44240943-5171-4C5F-B4F9-579AF51FFDB6}" name="conference_idx"/>
    <tableColumn id="4" xr3:uid="{CE6D6D7E-387E-4C17-AB61-7DACA2DDBE33}" name="Conference"/>
    <tableColumn id="11" xr3:uid="{955A88DA-8D88-44CE-89EB-F878EF29F5B5}" name="Conference Rank"/>
    <tableColumn id="12" xr3:uid="{AF77F4D0-F26C-4156-A860-C8F3C0ACC0A9}" name="Team2">
      <calculatedColumnFormula>Table1[[#This Row],[Team]]</calculatedColumnFormula>
    </tableColumn>
    <tableColumn id="5" xr3:uid="{5D44E607-AA46-475B-BDD8-3289E4D90A28}" name="Pre Season ELO"/>
    <tableColumn id="6" xr3:uid="{4889F31B-AD87-4DAF-88FB-A367FC1B5B81}" name="Projected Ending Elo">
      <calculatedColumnFormula>VLOOKUP(Table1[[#This Row],[Team]], Sheet1!$A$2:$G$370, 3, FALSE)</calculatedColumnFormula>
    </tableColumn>
    <tableColumn id="13" xr3:uid="{A4821AAA-3F62-4BCE-8DB5-63A66B33AAE3}" name="Ending ELO Rank">
      <calculatedColumnFormula>_xlfn.RANK.EQ(Table1[[#This Row],[Projected Ending Elo]], Table1[Projected Ending Elo])</calculatedColumnFormula>
    </tableColumn>
    <tableColumn id="7" xr3:uid="{8E289B5F-6FF6-4B35-B189-3ADA34D65EDB}" name="Projected Record">
      <calculatedColumnFormula>VLOOKUP(Table1[[#This Row],[Team]], Sheet1!$A$2:$G$370, 4, FALSE)</calculatedColumnFormula>
    </tableColumn>
    <tableColumn id="8" xr3:uid="{61B1C146-5F82-4749-B918-9D9C4A953E64}" name="Win %" dataDxfId="1">
      <calculatedColumnFormula>VLOOKUP(Table1[[#This Row],[Team]], Sheet1!$A$2:$G$370, 5, FALSE)</calculatedColumnFormula>
    </tableColumn>
    <tableColumn id="9" xr3:uid="{B1310C63-56F7-499A-9FDE-1A69DAE128D5}" name="Projected Conference Record">
      <calculatedColumnFormula>VLOOKUP(Table1[[#This Row],[Team]], Sheet1!$A$2:$G$370, 6, FALSE)</calculatedColumnFormula>
    </tableColumn>
    <tableColumn id="10" xr3:uid="{53B67EB4-46BC-473B-98CB-8376E6E8778F}" name="Conference Win%" dataDxfId="2">
      <calculatedColumnFormula>VLOOKUP(Table1[[#This Row],[Team]], Sheet1!$A$2:$G$370, 7, 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63945-03F2-4277-918C-8162FC8BDC9F}" name="Table13" displayName="Table13" ref="A1:J365" totalsRowShown="0">
  <autoFilter ref="A1:J365" xr:uid="{ED263945-03F2-4277-918C-8162FC8BDC9F}"/>
  <tableColumns count="10">
    <tableColumn id="5" xr3:uid="{6CB2F32E-615D-4B6D-B88E-252132988DCB}" name="Pre Season Elo Rank">
      <calculatedColumnFormula>_xlfn.RANK.EQ(Table13[[#This Row],[Pre Season ELO]], Table13[Pre Season ELO], 0)</calculatedColumnFormula>
    </tableColumn>
    <tableColumn id="1" xr3:uid="{C1FBD9E1-794F-4C7F-B1E2-DB9BC53B0B84}" name="Team"/>
    <tableColumn id="2" xr3:uid="{72B4F742-42A2-4048-A483-ACBEC4D7C389}" name="conference_idx"/>
    <tableColumn id="4" xr3:uid="{65312E48-B6B6-492A-AD1D-073C13BEB0F0}" name="Conference">
      <calculatedColumnFormula>VLOOKUP(Table13[[#This Row],[conference_idx]], Index!$A$2:$B$32, 2, FALSE)</calculatedColumnFormula>
    </tableColumn>
    <tableColumn id="3" xr3:uid="{B514BC29-C20E-42F1-B8CF-C8EF697357CE}" name="Pre Season ELO" dataDxfId="3"/>
    <tableColumn id="6" xr3:uid="{25912D31-4F7E-4786-B7D6-4CC0E0254392}" name="2024 End of Season KenPom Rating">
      <calculatedColumnFormula>VLOOKUP(Table13[[#This Row],[Team]], '2024 Data'!$A$2:$AC$365, MATCH("AdjEM", '2024 Data'!$A$1:$AC$1,0),FALSE)</calculatedColumnFormula>
    </tableColumn>
    <tableColumn id="7" xr3:uid="{45151AAC-385A-423D-AF41-6BAE3452F034}" name="2024 End of Season KenPom Rank">
      <calculatedColumnFormula>_xlfn.RANK.EQ(Table13[[#This Row],[2024 End of Season KenPom Rating]], Table13[2024 End of Season KenPom Rating], 0)</calculatedColumnFormula>
    </tableColumn>
    <tableColumn id="8" xr3:uid="{2E216F54-AEAB-4D66-BD17-399FED0B5528}" name="YoY Change">
      <calculatedColumnFormula>Table13[[#This Row],[2024 End of Season KenPom Rank]]-Table13[[#This Row],[Pre Season Elo Rank]]</calculatedColumnFormula>
    </tableColumn>
    <tableColumn id="9" xr3:uid="{BE316FAE-1941-4B39-BB71-F08FA192920B}" name="2025 KenPom Prediction">
      <calculatedColumnFormula>VLOOKUP(Table13[[#This Row],[Team]], '2025 Data'!$A$2:$AC$365, MATCH("AdjEM", '2025 Data'!$A$1:$AC$1, 0),FALSE)</calculatedColumnFormula>
    </tableColumn>
    <tableColumn id="10" xr3:uid="{F9C72736-6F5F-42AA-AADA-73EBA29E386E}" name="2025 KenPom Predicted Rank">
      <calculatedColumnFormula>_xlfn.RANK.EQ(Table13[[#This Row],[2025 KenPom Prediction]], Table13[2025 KenPom Prediction], 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opLeftCell="A16" workbookViewId="0">
      <selection activeCell="H45" sqref="H45"/>
    </sheetView>
  </sheetViews>
  <sheetFormatPr defaultColWidth="10.6640625" defaultRowHeight="14.25" x14ac:dyDescent="0.45"/>
  <cols>
    <col min="1" max="1" width="7.9296875" customWidth="1"/>
    <col min="2" max="2" width="19.6640625" customWidth="1"/>
    <col min="3" max="3" width="14.06640625" customWidth="1"/>
    <col min="4" max="6" width="8.73046875" customWidth="1"/>
    <col min="7" max="7" width="15.06640625" customWidth="1"/>
    <col min="8" max="9" width="12.59765625" customWidth="1"/>
  </cols>
  <sheetData>
    <row r="1" spans="1:13" x14ac:dyDescent="0.45">
      <c r="A1" t="s">
        <v>449</v>
      </c>
      <c r="B1" t="s">
        <v>0</v>
      </c>
      <c r="C1" t="s">
        <v>448</v>
      </c>
      <c r="D1" t="s">
        <v>1</v>
      </c>
      <c r="E1" t="s">
        <v>593</v>
      </c>
      <c r="F1" t="s">
        <v>595</v>
      </c>
      <c r="G1" t="s">
        <v>2</v>
      </c>
      <c r="H1" t="s">
        <v>591</v>
      </c>
      <c r="I1" t="s">
        <v>618</v>
      </c>
      <c r="J1" t="s">
        <v>457</v>
      </c>
      <c r="K1" t="s">
        <v>458</v>
      </c>
      <c r="L1" t="s">
        <v>459</v>
      </c>
      <c r="M1" t="s">
        <v>460</v>
      </c>
    </row>
    <row r="2" spans="1:13" hidden="1" x14ac:dyDescent="0.45">
      <c r="A2">
        <v>1</v>
      </c>
      <c r="B2" t="s">
        <v>3</v>
      </c>
      <c r="C2" t="s">
        <v>4</v>
      </c>
      <c r="D2" t="s">
        <v>428</v>
      </c>
      <c r="E2">
        <v>1</v>
      </c>
      <c r="F2" t="str">
        <f>Table1[[#This Row],[Team]]</f>
        <v>Houston</v>
      </c>
      <c r="G2">
        <v>1963.3215854893399</v>
      </c>
      <c r="H2">
        <f>VLOOKUP(Table1[[#This Row],[Team]], Sheet1!$A$2:$G$370, 3, FALSE)</f>
        <v>2094.9805392405601</v>
      </c>
      <c r="I2">
        <f>_xlfn.RANK.EQ(Table1[[#This Row],[Projected Ending Elo]], Table1[Projected Ending Elo])</f>
        <v>1</v>
      </c>
      <c r="J2" t="str">
        <f>VLOOKUP(Table1[[#This Row],[Team]], Sheet1!$A$2:$G$370, 4, FALSE)</f>
        <v>23-7</v>
      </c>
      <c r="K2" s="3">
        <f>VLOOKUP(Table1[[#This Row],[Team]], Sheet1!$A$2:$G$370, 5, FALSE)</f>
        <v>0.76700000000000002</v>
      </c>
      <c r="L2" t="str">
        <f>VLOOKUP(Table1[[#This Row],[Team]], Sheet1!$A$2:$G$370, 6, FALSE)</f>
        <v>15-5</v>
      </c>
      <c r="M2" s="3">
        <f>VLOOKUP(Table1[[#This Row],[Team]], Sheet1!$A$2:$G$370, 7, FALSE)</f>
        <v>0.75</v>
      </c>
    </row>
    <row r="3" spans="1:13" hidden="1" x14ac:dyDescent="0.45">
      <c r="A3">
        <v>8</v>
      </c>
      <c r="B3" t="s">
        <v>14</v>
      </c>
      <c r="C3" t="s">
        <v>15</v>
      </c>
      <c r="D3" t="s">
        <v>430</v>
      </c>
      <c r="E3">
        <v>1</v>
      </c>
      <c r="F3" t="str">
        <f>Table1[[#This Row],[Team]]</f>
        <v>Connecticut</v>
      </c>
      <c r="G3">
        <v>1876.2727960478701</v>
      </c>
      <c r="H3">
        <f>VLOOKUP(Table1[[#This Row],[Team]], Sheet1!$A$2:$G$370, 3, FALSE)</f>
        <v>2009.7658808533299</v>
      </c>
      <c r="I3">
        <f>_xlfn.RANK.EQ(Table1[[#This Row],[Projected Ending Elo]], Table1[Projected Ending Elo])</f>
        <v>2</v>
      </c>
      <c r="J3" t="str">
        <f>VLOOKUP(Table1[[#This Row],[Team]], Sheet1!$A$2:$G$370, 4, FALSE)</f>
        <v>21-8</v>
      </c>
      <c r="K3" s="3">
        <f>VLOOKUP(Table1[[#This Row],[Team]], Sheet1!$A$2:$G$370, 5, FALSE)</f>
        <v>0.72399999999999998</v>
      </c>
      <c r="L3" t="str">
        <f>VLOOKUP(Table1[[#This Row],[Team]], Sheet1!$A$2:$G$370, 6, FALSE)</f>
        <v>14-6</v>
      </c>
      <c r="M3" s="3">
        <f>VLOOKUP(Table1[[#This Row],[Team]], Sheet1!$A$2:$G$370, 7, FALSE)</f>
        <v>0.7</v>
      </c>
    </row>
    <row r="4" spans="1:13" hidden="1" x14ac:dyDescent="0.45">
      <c r="A4">
        <v>6</v>
      </c>
      <c r="B4" t="s">
        <v>11</v>
      </c>
      <c r="C4" t="s">
        <v>8</v>
      </c>
      <c r="D4" t="s">
        <v>8</v>
      </c>
      <c r="E4">
        <v>1</v>
      </c>
      <c r="F4" t="str">
        <f>Table1[[#This Row],[Team]]</f>
        <v>Auburn</v>
      </c>
      <c r="G4">
        <v>1889.56026577393</v>
      </c>
      <c r="H4">
        <f>VLOOKUP(Table1[[#This Row],[Team]], Sheet1!$A$2:$G$370, 3, FALSE)</f>
        <v>2001.6713776782799</v>
      </c>
      <c r="I4">
        <f>_xlfn.RANK.EQ(Table1[[#This Row],[Projected Ending Elo]], Table1[Projected Ending Elo])</f>
        <v>3</v>
      </c>
      <c r="J4" t="str">
        <f>VLOOKUP(Table1[[#This Row],[Team]], Sheet1!$A$2:$G$370, 4, FALSE)</f>
        <v>20-9</v>
      </c>
      <c r="K4" s="3">
        <f>VLOOKUP(Table1[[#This Row],[Team]], Sheet1!$A$2:$G$370, 5, FALSE)</f>
        <v>0.69</v>
      </c>
      <c r="L4" t="str">
        <f>VLOOKUP(Table1[[#This Row],[Team]], Sheet1!$A$2:$G$370, 6, FALSE)</f>
        <v>12-6</v>
      </c>
      <c r="M4" s="3">
        <f>VLOOKUP(Table1[[#This Row],[Team]], Sheet1!$A$2:$G$370, 7, FALSE)</f>
        <v>0.66666666666666696</v>
      </c>
    </row>
    <row r="5" spans="1:13" hidden="1" x14ac:dyDescent="0.45">
      <c r="A5">
        <v>2</v>
      </c>
      <c r="B5" t="s">
        <v>5</v>
      </c>
      <c r="C5" t="s">
        <v>6</v>
      </c>
      <c r="D5" t="s">
        <v>6</v>
      </c>
      <c r="E5">
        <v>1</v>
      </c>
      <c r="F5" t="str">
        <f>Table1[[#This Row],[Team]]</f>
        <v>Duke</v>
      </c>
      <c r="G5">
        <v>1922.8802319449401</v>
      </c>
      <c r="H5">
        <f>VLOOKUP(Table1[[#This Row],[Team]], Sheet1!$A$2:$G$370, 3, FALSE)</f>
        <v>1995.8941551575599</v>
      </c>
      <c r="I5">
        <f>_xlfn.RANK.EQ(Table1[[#This Row],[Projected Ending Elo]], Table1[Projected Ending Elo])</f>
        <v>4</v>
      </c>
      <c r="J5" t="str">
        <f>VLOOKUP(Table1[[#This Row],[Team]], Sheet1!$A$2:$G$370, 4, FALSE)</f>
        <v>24-7</v>
      </c>
      <c r="K5" s="3">
        <f>VLOOKUP(Table1[[#This Row],[Team]], Sheet1!$A$2:$G$370, 5, FALSE)</f>
        <v>0.77400000000000002</v>
      </c>
      <c r="L5" t="str">
        <f>VLOOKUP(Table1[[#This Row],[Team]], Sheet1!$A$2:$G$370, 6, FALSE)</f>
        <v>15-5</v>
      </c>
      <c r="M5" s="3">
        <f>VLOOKUP(Table1[[#This Row],[Team]], Sheet1!$A$2:$G$370, 7, FALSE)</f>
        <v>0.75</v>
      </c>
    </row>
    <row r="6" spans="1:13" x14ac:dyDescent="0.45">
      <c r="A6">
        <v>5</v>
      </c>
      <c r="B6" t="s">
        <v>10</v>
      </c>
      <c r="C6" t="s">
        <v>4</v>
      </c>
      <c r="D6" t="s">
        <v>428</v>
      </c>
      <c r="E6">
        <v>2</v>
      </c>
      <c r="F6" t="str">
        <f>Table1[[#This Row],[Team]]</f>
        <v>Iowa St.</v>
      </c>
      <c r="G6">
        <v>1893.3375108442001</v>
      </c>
      <c r="H6">
        <f>VLOOKUP(Table1[[#This Row],[Team]], Sheet1!$A$2:$G$370, 3, FALSE)</f>
        <v>1984.9849823178699</v>
      </c>
      <c r="I6">
        <f>_xlfn.RANK.EQ(Table1[[#This Row],[Projected Ending Elo]], Table1[Projected Ending Elo])</f>
        <v>5</v>
      </c>
      <c r="J6" t="str">
        <f>VLOOKUP(Table1[[#This Row],[Team]], Sheet1!$A$2:$G$370, 4, FALSE)</f>
        <v>21-8</v>
      </c>
      <c r="K6" s="3">
        <f>VLOOKUP(Table1[[#This Row],[Team]], Sheet1!$A$2:$G$370, 5, FALSE)</f>
        <v>0.72399999999999998</v>
      </c>
      <c r="L6" t="str">
        <f>VLOOKUP(Table1[[#This Row],[Team]], Sheet1!$A$2:$G$370, 6, FALSE)</f>
        <v>13-7</v>
      </c>
      <c r="M6" s="3">
        <f>VLOOKUP(Table1[[#This Row],[Team]], Sheet1!$A$2:$G$370, 7, FALSE)</f>
        <v>0.65</v>
      </c>
    </row>
    <row r="7" spans="1:13" x14ac:dyDescent="0.45">
      <c r="A7">
        <v>9</v>
      </c>
      <c r="B7" t="s">
        <v>16</v>
      </c>
      <c r="C7" t="s">
        <v>4</v>
      </c>
      <c r="D7" t="s">
        <v>428</v>
      </c>
      <c r="E7">
        <v>4</v>
      </c>
      <c r="F7" t="str">
        <f>Table1[[#This Row],[Team]]</f>
        <v>Arizona</v>
      </c>
      <c r="G7">
        <v>1869.2972995709199</v>
      </c>
      <c r="H7">
        <f>VLOOKUP(Table1[[#This Row],[Team]], Sheet1!$A$2:$G$370, 3, FALSE)</f>
        <v>1971.3237704538601</v>
      </c>
      <c r="I7">
        <f>_xlfn.RANK.EQ(Table1[[#This Row],[Projected Ending Elo]], Table1[Projected Ending Elo])</f>
        <v>6</v>
      </c>
      <c r="J7" t="str">
        <f>VLOOKUP(Table1[[#This Row],[Team]], Sheet1!$A$2:$G$370, 4, FALSE)</f>
        <v>20-9</v>
      </c>
      <c r="K7" s="3">
        <f>VLOOKUP(Table1[[#This Row],[Team]], Sheet1!$A$2:$G$370, 5, FALSE)</f>
        <v>0.69</v>
      </c>
      <c r="L7" t="str">
        <f>VLOOKUP(Table1[[#This Row],[Team]], Sheet1!$A$2:$G$370, 6, FALSE)</f>
        <v>12-8</v>
      </c>
      <c r="M7" s="3">
        <f>VLOOKUP(Table1[[#This Row],[Team]], Sheet1!$A$2:$G$370, 7, FALSE)</f>
        <v>0.6</v>
      </c>
    </row>
    <row r="8" spans="1:13" x14ac:dyDescent="0.45">
      <c r="A8">
        <v>19</v>
      </c>
      <c r="B8" t="s">
        <v>27</v>
      </c>
      <c r="C8" t="s">
        <v>15</v>
      </c>
      <c r="D8" t="s">
        <v>430</v>
      </c>
      <c r="E8">
        <v>3</v>
      </c>
      <c r="F8" t="str">
        <f>Table1[[#This Row],[Team]]</f>
        <v>St. John's</v>
      </c>
      <c r="G8">
        <v>1802.1737656887699</v>
      </c>
      <c r="H8">
        <f>VLOOKUP(Table1[[#This Row],[Team]], Sheet1!$A$2:$G$370, 3, FALSE)</f>
        <v>1970.9082681305099</v>
      </c>
      <c r="I8">
        <f>_xlfn.RANK.EQ(Table1[[#This Row],[Projected Ending Elo]], Table1[Projected Ending Elo])</f>
        <v>7</v>
      </c>
      <c r="J8" t="str">
        <f>VLOOKUP(Table1[[#This Row],[Team]], Sheet1!$A$2:$G$370, 4, FALSE)</f>
        <v>20-10</v>
      </c>
      <c r="K8" s="3">
        <f>VLOOKUP(Table1[[#This Row],[Team]], Sheet1!$A$2:$G$370, 5, FALSE)</f>
        <v>0.66700000000000004</v>
      </c>
      <c r="L8" t="str">
        <f>VLOOKUP(Table1[[#This Row],[Team]], Sheet1!$A$2:$G$370, 6, FALSE)</f>
        <v>12-8</v>
      </c>
      <c r="M8" s="3">
        <f>VLOOKUP(Table1[[#This Row],[Team]], Sheet1!$A$2:$G$370, 7, FALSE)</f>
        <v>0.6</v>
      </c>
    </row>
    <row r="9" spans="1:13" x14ac:dyDescent="0.45">
      <c r="A9">
        <v>14</v>
      </c>
      <c r="B9" t="s">
        <v>20</v>
      </c>
      <c r="C9" t="s">
        <v>6</v>
      </c>
      <c r="D9" t="s">
        <v>6</v>
      </c>
      <c r="E9">
        <v>2</v>
      </c>
      <c r="F9" t="str">
        <f>Table1[[#This Row],[Team]]</f>
        <v>North Carolina</v>
      </c>
      <c r="G9">
        <v>1852.53796626384</v>
      </c>
      <c r="H9">
        <f>VLOOKUP(Table1[[#This Row],[Team]], Sheet1!$A$2:$G$370, 3, FALSE)</f>
        <v>1941.7485976232099</v>
      </c>
      <c r="I9">
        <f>_xlfn.RANK.EQ(Table1[[#This Row],[Projected Ending Elo]], Table1[Projected Ending Elo])</f>
        <v>8</v>
      </c>
      <c r="J9" t="str">
        <f>VLOOKUP(Table1[[#This Row],[Team]], Sheet1!$A$2:$G$370, 4, FALSE)</f>
        <v>21-9</v>
      </c>
      <c r="K9" s="3">
        <f>VLOOKUP(Table1[[#This Row],[Team]], Sheet1!$A$2:$G$370, 5, FALSE)</f>
        <v>0.7</v>
      </c>
      <c r="L9" t="str">
        <f>VLOOKUP(Table1[[#This Row],[Team]], Sheet1!$A$2:$G$370, 6, FALSE)</f>
        <v>14-6</v>
      </c>
      <c r="M9" s="3">
        <f>VLOOKUP(Table1[[#This Row],[Team]], Sheet1!$A$2:$G$370, 7, FALSE)</f>
        <v>0.7</v>
      </c>
    </row>
    <row r="10" spans="1:13" hidden="1" x14ac:dyDescent="0.45">
      <c r="A10">
        <v>7</v>
      </c>
      <c r="B10" t="s">
        <v>12</v>
      </c>
      <c r="C10" t="s">
        <v>13</v>
      </c>
      <c r="D10" t="s">
        <v>13</v>
      </c>
      <c r="E10">
        <v>1</v>
      </c>
      <c r="F10" t="str">
        <f>Table1[[#This Row],[Team]]</f>
        <v>Gonzaga</v>
      </c>
      <c r="G10">
        <v>1886.4042764814301</v>
      </c>
      <c r="H10">
        <f>VLOOKUP(Table1[[#This Row],[Team]], Sheet1!$A$2:$G$370, 3, FALSE)</f>
        <v>1934.5926301516199</v>
      </c>
      <c r="I10">
        <f>_xlfn.RANK.EQ(Table1[[#This Row],[Projected Ending Elo]], Table1[Projected Ending Elo])</f>
        <v>9</v>
      </c>
      <c r="J10" t="str">
        <f>VLOOKUP(Table1[[#This Row],[Team]], Sheet1!$A$2:$G$370, 4, FALSE)</f>
        <v>24-5</v>
      </c>
      <c r="K10" s="3">
        <f>VLOOKUP(Table1[[#This Row],[Team]], Sheet1!$A$2:$G$370, 5, FALSE)</f>
        <v>0.82799999999999996</v>
      </c>
      <c r="L10" t="str">
        <f>VLOOKUP(Table1[[#This Row],[Team]], Sheet1!$A$2:$G$370, 6, FALSE)</f>
        <v>15-3</v>
      </c>
      <c r="M10" s="3">
        <f>VLOOKUP(Table1[[#This Row],[Team]], Sheet1!$A$2:$G$370, 7, FALSE)</f>
        <v>0.83333333333333304</v>
      </c>
    </row>
    <row r="11" spans="1:13" x14ac:dyDescent="0.45">
      <c r="A11">
        <v>37</v>
      </c>
      <c r="B11" t="s">
        <v>46</v>
      </c>
      <c r="C11" t="s">
        <v>8</v>
      </c>
      <c r="D11" t="s">
        <v>8</v>
      </c>
      <c r="E11">
        <v>7</v>
      </c>
      <c r="F11" t="str">
        <f>Table1[[#This Row],[Team]]</f>
        <v>Mississippi</v>
      </c>
      <c r="G11">
        <v>1758.1149631943599</v>
      </c>
      <c r="H11">
        <f>VLOOKUP(Table1[[#This Row],[Team]], Sheet1!$A$2:$G$370, 3, FALSE)</f>
        <v>1930.6338156403399</v>
      </c>
      <c r="I11">
        <f>_xlfn.RANK.EQ(Table1[[#This Row],[Projected Ending Elo]], Table1[Projected Ending Elo])</f>
        <v>10</v>
      </c>
      <c r="J11" t="str">
        <f>VLOOKUP(Table1[[#This Row],[Team]], Sheet1!$A$2:$G$370, 4, FALSE)</f>
        <v>18-12</v>
      </c>
      <c r="K11" s="3">
        <f>VLOOKUP(Table1[[#This Row],[Team]], Sheet1!$A$2:$G$370, 5, FALSE)</f>
        <v>0.6</v>
      </c>
      <c r="L11" t="str">
        <f>VLOOKUP(Table1[[#This Row],[Team]], Sheet1!$A$2:$G$370, 6, FALSE)</f>
        <v>9-9</v>
      </c>
      <c r="M11" s="3">
        <f>VLOOKUP(Table1[[#This Row],[Team]], Sheet1!$A$2:$G$370, 7, FALSE)</f>
        <v>0.5</v>
      </c>
    </row>
    <row r="12" spans="1:13" x14ac:dyDescent="0.45">
      <c r="A12">
        <v>27</v>
      </c>
      <c r="B12" t="s">
        <v>35</v>
      </c>
      <c r="C12" t="s">
        <v>19</v>
      </c>
      <c r="D12" t="s">
        <v>429</v>
      </c>
      <c r="E12">
        <v>2</v>
      </c>
      <c r="F12" t="str">
        <f>Table1[[#This Row],[Team]]</f>
        <v>Michigan St.</v>
      </c>
      <c r="G12">
        <v>1779.17321505216</v>
      </c>
      <c r="H12">
        <f>VLOOKUP(Table1[[#This Row],[Team]], Sheet1!$A$2:$G$370, 3, FALSE)</f>
        <v>1919.4310554876199</v>
      </c>
      <c r="I12">
        <f>_xlfn.RANK.EQ(Table1[[#This Row],[Projected Ending Elo]], Table1[Projected Ending Elo])</f>
        <v>11</v>
      </c>
      <c r="J12" t="str">
        <f>VLOOKUP(Table1[[#This Row],[Team]], Sheet1!$A$2:$G$370, 4, FALSE)</f>
        <v>18-11</v>
      </c>
      <c r="K12" s="3">
        <f>VLOOKUP(Table1[[#This Row],[Team]], Sheet1!$A$2:$G$370, 5, FALSE)</f>
        <v>0.621</v>
      </c>
      <c r="L12" t="str">
        <f>VLOOKUP(Table1[[#This Row],[Team]], Sheet1!$A$2:$G$370, 6, FALSE)</f>
        <v>11-9</v>
      </c>
      <c r="M12" s="3">
        <f>VLOOKUP(Table1[[#This Row],[Team]], Sheet1!$A$2:$G$370, 7, FALSE)</f>
        <v>0.55000000000000004</v>
      </c>
    </row>
    <row r="13" spans="1:13" x14ac:dyDescent="0.45">
      <c r="A13">
        <v>21</v>
      </c>
      <c r="B13" t="s">
        <v>29</v>
      </c>
      <c r="C13" t="s">
        <v>19</v>
      </c>
      <c r="D13" t="s">
        <v>429</v>
      </c>
      <c r="E13">
        <v>3</v>
      </c>
      <c r="F13" t="str">
        <f>Table1[[#This Row],[Team]]</f>
        <v>Illinois</v>
      </c>
      <c r="G13">
        <v>1791.3929702786199</v>
      </c>
      <c r="H13">
        <f>VLOOKUP(Table1[[#This Row],[Team]], Sheet1!$A$2:$G$370, 3, FALSE)</f>
        <v>1907.69717983858</v>
      </c>
      <c r="I13">
        <f>_xlfn.RANK.EQ(Table1[[#This Row],[Projected Ending Elo]], Table1[Projected Ending Elo])</f>
        <v>12</v>
      </c>
      <c r="J13" t="str">
        <f>VLOOKUP(Table1[[#This Row],[Team]], Sheet1!$A$2:$G$370, 4, FALSE)</f>
        <v>19-12</v>
      </c>
      <c r="K13" s="3">
        <f>VLOOKUP(Table1[[#This Row],[Team]], Sheet1!$A$2:$G$370, 5, FALSE)</f>
        <v>0.61299999999999999</v>
      </c>
      <c r="L13" t="str">
        <f>VLOOKUP(Table1[[#This Row],[Team]], Sheet1!$A$2:$G$370, 6, FALSE)</f>
        <v>11-9</v>
      </c>
      <c r="M13" s="3">
        <f>VLOOKUP(Table1[[#This Row],[Team]], Sheet1!$A$2:$G$370, 7, FALSE)</f>
        <v>0.55000000000000004</v>
      </c>
    </row>
    <row r="14" spans="1:13" x14ac:dyDescent="0.45">
      <c r="A14">
        <v>12</v>
      </c>
      <c r="B14" t="s">
        <v>22</v>
      </c>
      <c r="C14" t="s">
        <v>8</v>
      </c>
      <c r="D14" t="s">
        <v>8</v>
      </c>
      <c r="E14">
        <v>3</v>
      </c>
      <c r="F14" t="str">
        <f>Table1[[#This Row],[Team]]</f>
        <v>Tennessee</v>
      </c>
      <c r="G14">
        <v>1853.0782642863701</v>
      </c>
      <c r="H14">
        <f>VLOOKUP(Table1[[#This Row],[Team]], Sheet1!$A$2:$G$370, 3, FALSE)</f>
        <v>1900.20852874608</v>
      </c>
      <c r="I14">
        <f>_xlfn.RANK.EQ(Table1[[#This Row],[Projected Ending Elo]], Table1[Projected Ending Elo])</f>
        <v>13</v>
      </c>
      <c r="J14" t="str">
        <f>VLOOKUP(Table1[[#This Row],[Team]], Sheet1!$A$2:$G$370, 4, FALSE)</f>
        <v>21-9</v>
      </c>
      <c r="K14" s="3">
        <f>VLOOKUP(Table1[[#This Row],[Team]], Sheet1!$A$2:$G$370, 5, FALSE)</f>
        <v>0.7</v>
      </c>
      <c r="L14" t="str">
        <f>VLOOKUP(Table1[[#This Row],[Team]], Sheet1!$A$2:$G$370, 6, FALSE)</f>
        <v>11-7</v>
      </c>
      <c r="M14" s="3">
        <f>VLOOKUP(Table1[[#This Row],[Team]], Sheet1!$A$2:$G$370, 7, FALSE)</f>
        <v>0.61111111111111105</v>
      </c>
    </row>
    <row r="15" spans="1:13" x14ac:dyDescent="0.45">
      <c r="A15">
        <v>22</v>
      </c>
      <c r="B15" t="s">
        <v>30</v>
      </c>
      <c r="C15" t="s">
        <v>19</v>
      </c>
      <c r="D15" t="s">
        <v>429</v>
      </c>
      <c r="E15">
        <v>4</v>
      </c>
      <c r="F15" t="str">
        <f>Table1[[#This Row],[Team]]</f>
        <v>UCLA</v>
      </c>
      <c r="G15">
        <v>1789.7016847646</v>
      </c>
      <c r="H15">
        <f>VLOOKUP(Table1[[#This Row],[Team]], Sheet1!$A$2:$G$370, 3, FALSE)</f>
        <v>1899.9265355525399</v>
      </c>
      <c r="I15">
        <f>_xlfn.RANK.EQ(Table1[[#This Row],[Projected Ending Elo]], Table1[Projected Ending Elo])</f>
        <v>14</v>
      </c>
      <c r="J15" t="str">
        <f>VLOOKUP(Table1[[#This Row],[Team]], Sheet1!$A$2:$G$370, 4, FALSE)</f>
        <v>20-11</v>
      </c>
      <c r="K15" s="3">
        <f>VLOOKUP(Table1[[#This Row],[Team]], Sheet1!$A$2:$G$370, 5, FALSE)</f>
        <v>0.64500000000000002</v>
      </c>
      <c r="L15" t="str">
        <f>VLOOKUP(Table1[[#This Row],[Team]], Sheet1!$A$2:$G$370, 6, FALSE)</f>
        <v>11-9</v>
      </c>
      <c r="M15" s="3">
        <f>VLOOKUP(Table1[[#This Row],[Team]], Sheet1!$A$2:$G$370, 7, FALSE)</f>
        <v>0.55000000000000004</v>
      </c>
    </row>
    <row r="16" spans="1:13" x14ac:dyDescent="0.45">
      <c r="A16">
        <v>24</v>
      </c>
      <c r="B16" t="s">
        <v>32</v>
      </c>
      <c r="C16" t="s">
        <v>8</v>
      </c>
      <c r="D16" t="s">
        <v>8</v>
      </c>
      <c r="E16">
        <v>4</v>
      </c>
      <c r="F16" t="str">
        <f>Table1[[#This Row],[Team]]</f>
        <v>Mississippi St.</v>
      </c>
      <c r="G16">
        <v>1789.0613711885601</v>
      </c>
      <c r="H16">
        <f>VLOOKUP(Table1[[#This Row],[Team]], Sheet1!$A$2:$G$370, 3, FALSE)</f>
        <v>1893.7071181369799</v>
      </c>
      <c r="I16">
        <f>_xlfn.RANK.EQ(Table1[[#This Row],[Projected Ending Elo]], Table1[Projected Ending Elo])</f>
        <v>15</v>
      </c>
      <c r="J16" t="str">
        <f>VLOOKUP(Table1[[#This Row],[Team]], Sheet1!$A$2:$G$370, 4, FALSE)</f>
        <v>19-11</v>
      </c>
      <c r="K16" s="3">
        <f>VLOOKUP(Table1[[#This Row],[Team]], Sheet1!$A$2:$G$370, 5, FALSE)</f>
        <v>0.63300000000000001</v>
      </c>
      <c r="L16" t="str">
        <f>VLOOKUP(Table1[[#This Row],[Team]], Sheet1!$A$2:$G$370, 6, FALSE)</f>
        <v>10-8</v>
      </c>
      <c r="M16" s="3">
        <f>VLOOKUP(Table1[[#This Row],[Team]], Sheet1!$A$2:$G$370, 7, FALSE)</f>
        <v>0.55555555555555602</v>
      </c>
    </row>
    <row r="17" spans="1:13" x14ac:dyDescent="0.45">
      <c r="A17">
        <v>3</v>
      </c>
      <c r="B17" t="s">
        <v>7</v>
      </c>
      <c r="C17" t="s">
        <v>8</v>
      </c>
      <c r="D17" t="s">
        <v>8</v>
      </c>
      <c r="E17">
        <v>2</v>
      </c>
      <c r="F17" t="str">
        <f>Table1[[#This Row],[Team]]</f>
        <v>Alabama</v>
      </c>
      <c r="G17">
        <v>1896.9858039451799</v>
      </c>
      <c r="H17">
        <f>VLOOKUP(Table1[[#This Row],[Team]], Sheet1!$A$2:$G$370, 3, FALSE)</f>
        <v>1892.4182953937</v>
      </c>
      <c r="I17">
        <f>_xlfn.RANK.EQ(Table1[[#This Row],[Projected Ending Elo]], Table1[Projected Ending Elo])</f>
        <v>16</v>
      </c>
      <c r="J17" t="str">
        <f>VLOOKUP(Table1[[#This Row],[Team]], Sheet1!$A$2:$G$370, 4, FALSE)</f>
        <v>21-9</v>
      </c>
      <c r="K17" s="3">
        <f>VLOOKUP(Table1[[#This Row],[Team]], Sheet1!$A$2:$G$370, 5, FALSE)</f>
        <v>0.7</v>
      </c>
      <c r="L17" t="str">
        <f>VLOOKUP(Table1[[#This Row],[Team]], Sheet1!$A$2:$G$370, 6, FALSE)</f>
        <v>12-6</v>
      </c>
      <c r="M17" s="3">
        <f>VLOOKUP(Table1[[#This Row],[Team]], Sheet1!$A$2:$G$370, 7, FALSE)</f>
        <v>0.66666666666666696</v>
      </c>
    </row>
    <row r="18" spans="1:13" x14ac:dyDescent="0.45">
      <c r="A18">
        <v>47</v>
      </c>
      <c r="B18" t="s">
        <v>57</v>
      </c>
      <c r="C18" t="s">
        <v>19</v>
      </c>
      <c r="D18" t="s">
        <v>429</v>
      </c>
      <c r="E18">
        <v>8</v>
      </c>
      <c r="F18" t="str">
        <f>Table1[[#This Row],[Team]]</f>
        <v>Wisconsin</v>
      </c>
      <c r="G18">
        <v>1733.95780638056</v>
      </c>
      <c r="H18">
        <f>VLOOKUP(Table1[[#This Row],[Team]], Sheet1!$A$2:$G$370, 3, FALSE)</f>
        <v>1890.4117037661999</v>
      </c>
      <c r="I18">
        <f>_xlfn.RANK.EQ(Table1[[#This Row],[Projected Ending Elo]], Table1[Projected Ending Elo])</f>
        <v>17</v>
      </c>
      <c r="J18" t="str">
        <f>VLOOKUP(Table1[[#This Row],[Team]], Sheet1!$A$2:$G$370, 4, FALSE)</f>
        <v>17-13</v>
      </c>
      <c r="K18" s="3">
        <f>VLOOKUP(Table1[[#This Row],[Team]], Sheet1!$A$2:$G$370, 5, FALSE)</f>
        <v>0.56699999999999995</v>
      </c>
      <c r="L18" t="str">
        <f>VLOOKUP(Table1[[#This Row],[Team]], Sheet1!$A$2:$G$370, 6, FALSE)</f>
        <v>10-10</v>
      </c>
      <c r="M18" s="3">
        <f>VLOOKUP(Table1[[#This Row],[Team]], Sheet1!$A$2:$G$370, 7, FALSE)</f>
        <v>0.5</v>
      </c>
    </row>
    <row r="19" spans="1:13" x14ac:dyDescent="0.45">
      <c r="A19">
        <v>26</v>
      </c>
      <c r="B19" t="s">
        <v>34</v>
      </c>
      <c r="C19" t="s">
        <v>19</v>
      </c>
      <c r="D19" t="s">
        <v>429</v>
      </c>
      <c r="E19">
        <v>5</v>
      </c>
      <c r="F19" t="str">
        <f>Table1[[#This Row],[Team]]</f>
        <v>Indiana</v>
      </c>
      <c r="G19">
        <v>1782.0732851288999</v>
      </c>
      <c r="H19">
        <f>VLOOKUP(Table1[[#This Row],[Team]], Sheet1!$A$2:$G$370, 3, FALSE)</f>
        <v>1885.0678615613399</v>
      </c>
      <c r="I19">
        <f>_xlfn.RANK.EQ(Table1[[#This Row],[Projected Ending Elo]], Table1[Projected Ending Elo])</f>
        <v>18</v>
      </c>
      <c r="J19" t="str">
        <f>VLOOKUP(Table1[[#This Row],[Team]], Sheet1!$A$2:$G$370, 4, FALSE)</f>
        <v>18-11</v>
      </c>
      <c r="K19" s="3">
        <f>VLOOKUP(Table1[[#This Row],[Team]], Sheet1!$A$2:$G$370, 5, FALSE)</f>
        <v>0.621</v>
      </c>
      <c r="L19" t="str">
        <f>VLOOKUP(Table1[[#This Row],[Team]], Sheet1!$A$2:$G$370, 6, FALSE)</f>
        <v>11-9</v>
      </c>
      <c r="M19" s="3">
        <f>VLOOKUP(Table1[[#This Row],[Team]], Sheet1!$A$2:$G$370, 7, FALSE)</f>
        <v>0.55000000000000004</v>
      </c>
    </row>
    <row r="20" spans="1:13" hidden="1" x14ac:dyDescent="0.45">
      <c r="A20">
        <v>11</v>
      </c>
      <c r="B20" t="s">
        <v>18</v>
      </c>
      <c r="C20" t="s">
        <v>19</v>
      </c>
      <c r="D20" t="s">
        <v>429</v>
      </c>
      <c r="E20">
        <v>1</v>
      </c>
      <c r="F20" t="str">
        <f>Table1[[#This Row],[Team]]</f>
        <v>Purdue</v>
      </c>
      <c r="G20">
        <v>1853.73052647087</v>
      </c>
      <c r="H20">
        <f>VLOOKUP(Table1[[#This Row],[Team]], Sheet1!$A$2:$G$370, 3, FALSE)</f>
        <v>1884.8540878868</v>
      </c>
      <c r="I20">
        <f>_xlfn.RANK.EQ(Table1[[#This Row],[Projected Ending Elo]], Table1[Projected Ending Elo])</f>
        <v>19</v>
      </c>
      <c r="J20" t="str">
        <f>VLOOKUP(Table1[[#This Row],[Team]], Sheet1!$A$2:$G$370, 4, FALSE)</f>
        <v>20-10</v>
      </c>
      <c r="K20" s="3">
        <f>VLOOKUP(Table1[[#This Row],[Team]], Sheet1!$A$2:$G$370, 5, FALSE)</f>
        <v>0.66700000000000004</v>
      </c>
      <c r="L20" t="str">
        <f>VLOOKUP(Table1[[#This Row],[Team]], Sheet1!$A$2:$G$370, 6, FALSE)</f>
        <v>13-7</v>
      </c>
      <c r="M20" s="3">
        <f>VLOOKUP(Table1[[#This Row],[Team]], Sheet1!$A$2:$G$370, 7, FALSE)</f>
        <v>0.65</v>
      </c>
    </row>
    <row r="21" spans="1:13" x14ac:dyDescent="0.45">
      <c r="A21">
        <v>57</v>
      </c>
      <c r="B21" t="s">
        <v>68</v>
      </c>
      <c r="C21" t="s">
        <v>6</v>
      </c>
      <c r="D21" t="s">
        <v>6</v>
      </c>
      <c r="E21">
        <v>7</v>
      </c>
      <c r="F21" t="str">
        <f>Table1[[#This Row],[Team]]</f>
        <v>Louisville</v>
      </c>
      <c r="G21">
        <v>1709.8101722763299</v>
      </c>
      <c r="H21">
        <f>VLOOKUP(Table1[[#This Row],[Team]], Sheet1!$A$2:$G$370, 3, FALSE)</f>
        <v>1884.0793679825999</v>
      </c>
      <c r="I21">
        <f>_xlfn.RANK.EQ(Table1[[#This Row],[Projected Ending Elo]], Table1[Projected Ending Elo])</f>
        <v>20</v>
      </c>
      <c r="J21" t="str">
        <f>VLOOKUP(Table1[[#This Row],[Team]], Sheet1!$A$2:$G$370, 4, FALSE)</f>
        <v>16-13</v>
      </c>
      <c r="K21" s="3">
        <f>VLOOKUP(Table1[[#This Row],[Team]], Sheet1!$A$2:$G$370, 5, FALSE)</f>
        <v>0.55200000000000005</v>
      </c>
      <c r="L21" t="str">
        <f>VLOOKUP(Table1[[#This Row],[Team]], Sheet1!$A$2:$G$370, 6, FALSE)</f>
        <v>10-10</v>
      </c>
      <c r="M21" s="3">
        <f>VLOOKUP(Table1[[#This Row],[Team]], Sheet1!$A$2:$G$370, 7, FALSE)</f>
        <v>0.5</v>
      </c>
    </row>
    <row r="22" spans="1:13" x14ac:dyDescent="0.45">
      <c r="A22">
        <v>36</v>
      </c>
      <c r="B22" t="s">
        <v>44</v>
      </c>
      <c r="C22" t="s">
        <v>15</v>
      </c>
      <c r="D22" t="s">
        <v>430</v>
      </c>
      <c r="E22">
        <v>5</v>
      </c>
      <c r="F22" t="str">
        <f>Table1[[#This Row],[Team]]</f>
        <v>Villanova</v>
      </c>
      <c r="G22">
        <v>1768.77549404874</v>
      </c>
      <c r="H22">
        <f>VLOOKUP(Table1[[#This Row],[Team]], Sheet1!$A$2:$G$370, 3, FALSE)</f>
        <v>1874.3727940840299</v>
      </c>
      <c r="I22">
        <f>_xlfn.RANK.EQ(Table1[[#This Row],[Projected Ending Elo]], Table1[Projected Ending Elo])</f>
        <v>21</v>
      </c>
      <c r="J22" t="str">
        <f>VLOOKUP(Table1[[#This Row],[Team]], Sheet1!$A$2:$G$370, 4, FALSE)</f>
        <v>19-11</v>
      </c>
      <c r="K22" s="3">
        <f>VLOOKUP(Table1[[#This Row],[Team]], Sheet1!$A$2:$G$370, 5, FALSE)</f>
        <v>0.63300000000000001</v>
      </c>
      <c r="L22" t="str">
        <f>VLOOKUP(Table1[[#This Row],[Team]], Sheet1!$A$2:$G$370, 6, FALSE)</f>
        <v>11-9</v>
      </c>
      <c r="M22" s="3">
        <f>VLOOKUP(Table1[[#This Row],[Team]], Sheet1!$A$2:$G$370, 7, FALSE)</f>
        <v>0.55000000000000004</v>
      </c>
    </row>
    <row r="23" spans="1:13" x14ac:dyDescent="0.45">
      <c r="A23">
        <v>56</v>
      </c>
      <c r="B23" t="s">
        <v>67</v>
      </c>
      <c r="C23" t="s">
        <v>4</v>
      </c>
      <c r="D23" t="s">
        <v>428</v>
      </c>
      <c r="E23">
        <v>9</v>
      </c>
      <c r="F23" t="str">
        <f>Table1[[#This Row],[Team]]</f>
        <v>TCU</v>
      </c>
      <c r="G23">
        <v>1711.7680731687301</v>
      </c>
      <c r="H23">
        <f>VLOOKUP(Table1[[#This Row],[Team]], Sheet1!$A$2:$G$370, 3, FALSE)</f>
        <v>1864.1419531572701</v>
      </c>
      <c r="I23">
        <f>_xlfn.RANK.EQ(Table1[[#This Row],[Projected Ending Elo]], Table1[Projected Ending Elo])</f>
        <v>22</v>
      </c>
      <c r="J23" t="str">
        <f>VLOOKUP(Table1[[#This Row],[Team]], Sheet1!$A$2:$G$370, 4, FALSE)</f>
        <v>16-14</v>
      </c>
      <c r="K23" s="3">
        <f>VLOOKUP(Table1[[#This Row],[Team]], Sheet1!$A$2:$G$370, 5, FALSE)</f>
        <v>0.53300000000000003</v>
      </c>
      <c r="L23" t="str">
        <f>VLOOKUP(Table1[[#This Row],[Team]], Sheet1!$A$2:$G$370, 6, FALSE)</f>
        <v>9-11</v>
      </c>
      <c r="M23" s="3">
        <f>VLOOKUP(Table1[[#This Row],[Team]], Sheet1!$A$2:$G$370, 7, FALSE)</f>
        <v>0.45</v>
      </c>
    </row>
    <row r="24" spans="1:13" x14ac:dyDescent="0.45">
      <c r="A24">
        <v>15</v>
      </c>
      <c r="B24" t="s">
        <v>23</v>
      </c>
      <c r="C24" t="s">
        <v>4</v>
      </c>
      <c r="D24" t="s">
        <v>428</v>
      </c>
      <c r="E24">
        <v>5</v>
      </c>
      <c r="F24" t="str">
        <f>Table1[[#This Row],[Team]]</f>
        <v>Texas Tech</v>
      </c>
      <c r="G24">
        <v>1836.38017304548</v>
      </c>
      <c r="H24">
        <f>VLOOKUP(Table1[[#This Row],[Team]], Sheet1!$A$2:$G$370, 3, FALSE)</f>
        <v>1863.42364305409</v>
      </c>
      <c r="I24">
        <f>_xlfn.RANK.EQ(Table1[[#This Row],[Projected Ending Elo]], Table1[Projected Ending Elo])</f>
        <v>23</v>
      </c>
      <c r="J24" t="str">
        <f>VLOOKUP(Table1[[#This Row],[Team]], Sheet1!$A$2:$G$370, 4, FALSE)</f>
        <v>21-9</v>
      </c>
      <c r="K24" s="3">
        <f>VLOOKUP(Table1[[#This Row],[Team]], Sheet1!$A$2:$G$370, 5, FALSE)</f>
        <v>0.7</v>
      </c>
      <c r="L24" t="str">
        <f>VLOOKUP(Table1[[#This Row],[Team]], Sheet1!$A$2:$G$370, 6, FALSE)</f>
        <v>12-8</v>
      </c>
      <c r="M24" s="3">
        <f>VLOOKUP(Table1[[#This Row],[Team]], Sheet1!$A$2:$G$370, 7, FALSE)</f>
        <v>0.6</v>
      </c>
    </row>
    <row r="25" spans="1:13" x14ac:dyDescent="0.45">
      <c r="A25">
        <v>61</v>
      </c>
      <c r="B25" t="s">
        <v>73</v>
      </c>
      <c r="C25" t="s">
        <v>8</v>
      </c>
      <c r="D25" t="s">
        <v>8</v>
      </c>
      <c r="E25">
        <v>11</v>
      </c>
      <c r="F25" t="str">
        <f>Table1[[#This Row],[Team]]</f>
        <v>Georgia</v>
      </c>
      <c r="G25">
        <v>1704.16762983898</v>
      </c>
      <c r="H25">
        <f>VLOOKUP(Table1[[#This Row],[Team]], Sheet1!$A$2:$G$370, 3, FALSE)</f>
        <v>1862.3227657849</v>
      </c>
      <c r="I25">
        <f>_xlfn.RANK.EQ(Table1[[#This Row],[Projected Ending Elo]], Table1[Projected Ending Elo])</f>
        <v>24</v>
      </c>
      <c r="J25" t="str">
        <f>VLOOKUP(Table1[[#This Row],[Team]], Sheet1!$A$2:$G$370, 4, FALSE)</f>
        <v>17-14</v>
      </c>
      <c r="K25" s="3">
        <f>VLOOKUP(Table1[[#This Row],[Team]], Sheet1!$A$2:$G$370, 5, FALSE)</f>
        <v>0.54800000000000004</v>
      </c>
      <c r="L25" t="str">
        <f>VLOOKUP(Table1[[#This Row],[Team]], Sheet1!$A$2:$G$370, 6, FALSE)</f>
        <v>8-10</v>
      </c>
      <c r="M25" s="3">
        <f>VLOOKUP(Table1[[#This Row],[Team]], Sheet1!$A$2:$G$370, 7, FALSE)</f>
        <v>0.44444444444444398</v>
      </c>
    </row>
    <row r="26" spans="1:13" x14ac:dyDescent="0.45">
      <c r="A26">
        <v>4</v>
      </c>
      <c r="B26" t="s">
        <v>9</v>
      </c>
      <c r="C26" t="s">
        <v>4</v>
      </c>
      <c r="D26" t="s">
        <v>428</v>
      </c>
      <c r="E26">
        <v>3</v>
      </c>
      <c r="F26" t="str">
        <f>Table1[[#This Row],[Team]]</f>
        <v>Kansas</v>
      </c>
      <c r="G26">
        <v>1895.51645615299</v>
      </c>
      <c r="H26">
        <f>VLOOKUP(Table1[[#This Row],[Team]], Sheet1!$A$2:$G$370, 3, FALSE)</f>
        <v>1860.3758278131299</v>
      </c>
      <c r="I26">
        <f>_xlfn.RANK.EQ(Table1[[#This Row],[Projected Ending Elo]], Table1[Projected Ending Elo])</f>
        <v>25</v>
      </c>
      <c r="J26" t="str">
        <f>VLOOKUP(Table1[[#This Row],[Team]], Sheet1!$A$2:$G$370, 4, FALSE)</f>
        <v>22-9</v>
      </c>
      <c r="K26" s="3">
        <f>VLOOKUP(Table1[[#This Row],[Team]], Sheet1!$A$2:$G$370, 5, FALSE)</f>
        <v>0.71</v>
      </c>
      <c r="L26" t="str">
        <f>VLOOKUP(Table1[[#This Row],[Team]], Sheet1!$A$2:$G$370, 6, FALSE)</f>
        <v>13-7</v>
      </c>
      <c r="M26" s="3">
        <f>VLOOKUP(Table1[[#This Row],[Team]], Sheet1!$A$2:$G$370, 7, FALSE)</f>
        <v>0.65</v>
      </c>
    </row>
    <row r="27" spans="1:13" x14ac:dyDescent="0.45">
      <c r="A27">
        <v>20</v>
      </c>
      <c r="B27" t="s">
        <v>28</v>
      </c>
      <c r="C27" t="s">
        <v>15</v>
      </c>
      <c r="D27" t="s">
        <v>430</v>
      </c>
      <c r="E27">
        <v>4</v>
      </c>
      <c r="F27" t="str">
        <f>Table1[[#This Row],[Team]]</f>
        <v>Marquette</v>
      </c>
      <c r="G27">
        <v>1799.3962767579501</v>
      </c>
      <c r="H27">
        <f>VLOOKUP(Table1[[#This Row],[Team]], Sheet1!$A$2:$G$370, 3, FALSE)</f>
        <v>1855.9931838043799</v>
      </c>
      <c r="I27">
        <f>_xlfn.RANK.EQ(Table1[[#This Row],[Projected Ending Elo]], Table1[Projected Ending Elo])</f>
        <v>26</v>
      </c>
      <c r="J27" t="str">
        <f>VLOOKUP(Table1[[#This Row],[Team]], Sheet1!$A$2:$G$370, 4, FALSE)</f>
        <v>20-11</v>
      </c>
      <c r="K27" s="3">
        <f>VLOOKUP(Table1[[#This Row],[Team]], Sheet1!$A$2:$G$370, 5, FALSE)</f>
        <v>0.64500000000000002</v>
      </c>
      <c r="L27" t="str">
        <f>VLOOKUP(Table1[[#This Row],[Team]], Sheet1!$A$2:$G$370, 6, FALSE)</f>
        <v>12-8</v>
      </c>
      <c r="M27" s="3">
        <f>VLOOKUP(Table1[[#This Row],[Team]], Sheet1!$A$2:$G$370, 7, FALSE)</f>
        <v>0.6</v>
      </c>
    </row>
    <row r="28" spans="1:13" x14ac:dyDescent="0.45">
      <c r="A28">
        <v>75</v>
      </c>
      <c r="B28" t="s">
        <v>87</v>
      </c>
      <c r="C28" t="s">
        <v>4</v>
      </c>
      <c r="D28" t="s">
        <v>428</v>
      </c>
      <c r="E28">
        <v>11</v>
      </c>
      <c r="F28" t="str">
        <f>Table1[[#This Row],[Team]]</f>
        <v>Utah</v>
      </c>
      <c r="G28">
        <v>1666.9205227654099</v>
      </c>
      <c r="H28">
        <f>VLOOKUP(Table1[[#This Row],[Team]], Sheet1!$A$2:$G$370, 3, FALSE)</f>
        <v>1851.94169937847</v>
      </c>
      <c r="I28">
        <f>_xlfn.RANK.EQ(Table1[[#This Row],[Projected Ending Elo]], Table1[Projected Ending Elo])</f>
        <v>27</v>
      </c>
      <c r="J28" t="str">
        <f>VLOOKUP(Table1[[#This Row],[Team]], Sheet1!$A$2:$G$370, 4, FALSE)</f>
        <v>16-15</v>
      </c>
      <c r="K28" s="3">
        <f>VLOOKUP(Table1[[#This Row],[Team]], Sheet1!$A$2:$G$370, 5, FALSE)</f>
        <v>0.51600000000000001</v>
      </c>
      <c r="L28" t="str">
        <f>VLOOKUP(Table1[[#This Row],[Team]], Sheet1!$A$2:$G$370, 6, FALSE)</f>
        <v>8-12</v>
      </c>
      <c r="M28" s="3">
        <f>VLOOKUP(Table1[[#This Row],[Team]], Sheet1!$A$2:$G$370, 7, FALSE)</f>
        <v>0.4</v>
      </c>
    </row>
    <row r="29" spans="1:13" x14ac:dyDescent="0.45">
      <c r="A29">
        <v>16</v>
      </c>
      <c r="B29" t="s">
        <v>24</v>
      </c>
      <c r="C29" t="s">
        <v>8</v>
      </c>
      <c r="D29" t="s">
        <v>8</v>
      </c>
      <c r="E29">
        <v>5</v>
      </c>
      <c r="F29" t="str">
        <f>Table1[[#This Row],[Team]]</f>
        <v>Texas A&amp;M</v>
      </c>
      <c r="G29">
        <v>1834.4983238131899</v>
      </c>
      <c r="H29">
        <f>VLOOKUP(Table1[[#This Row],[Team]], Sheet1!$A$2:$G$370, 3, FALSE)</f>
        <v>1850.7614377809</v>
      </c>
      <c r="I29">
        <f>_xlfn.RANK.EQ(Table1[[#This Row],[Projected Ending Elo]], Table1[Projected Ending Elo])</f>
        <v>28</v>
      </c>
      <c r="J29" t="str">
        <f>VLOOKUP(Table1[[#This Row],[Team]], Sheet1!$A$2:$G$370, 4, FALSE)</f>
        <v>18-12</v>
      </c>
      <c r="K29" s="3">
        <f>VLOOKUP(Table1[[#This Row],[Team]], Sheet1!$A$2:$G$370, 5, FALSE)</f>
        <v>0.6</v>
      </c>
      <c r="L29" t="str">
        <f>VLOOKUP(Table1[[#This Row],[Team]], Sheet1!$A$2:$G$370, 6, FALSE)</f>
        <v>10-8</v>
      </c>
      <c r="M29" s="3">
        <f>VLOOKUP(Table1[[#This Row],[Team]], Sheet1!$A$2:$G$370, 7, FALSE)</f>
        <v>0.55555555555555602</v>
      </c>
    </row>
    <row r="30" spans="1:13" x14ac:dyDescent="0.45">
      <c r="A30">
        <v>42</v>
      </c>
      <c r="B30" t="s">
        <v>50</v>
      </c>
      <c r="C30" t="s">
        <v>6</v>
      </c>
      <c r="D30" t="s">
        <v>6</v>
      </c>
      <c r="E30">
        <v>4</v>
      </c>
      <c r="F30" t="str">
        <f>Table1[[#This Row],[Team]]</f>
        <v>Pittsburgh</v>
      </c>
      <c r="G30">
        <v>1749.90831498949</v>
      </c>
      <c r="H30">
        <f>VLOOKUP(Table1[[#This Row],[Team]], Sheet1!$A$2:$G$370, 3, FALSE)</f>
        <v>1840.3331226924199</v>
      </c>
      <c r="I30">
        <f>_xlfn.RANK.EQ(Table1[[#This Row],[Projected Ending Elo]], Table1[Projected Ending Elo])</f>
        <v>29</v>
      </c>
      <c r="J30" t="str">
        <f>VLOOKUP(Table1[[#This Row],[Team]], Sheet1!$A$2:$G$370, 4, FALSE)</f>
        <v>19-11</v>
      </c>
      <c r="K30" s="3">
        <f>VLOOKUP(Table1[[#This Row],[Team]], Sheet1!$A$2:$G$370, 5, FALSE)</f>
        <v>0.63300000000000001</v>
      </c>
      <c r="L30" t="str">
        <f>VLOOKUP(Table1[[#This Row],[Team]], Sheet1!$A$2:$G$370, 6, FALSE)</f>
        <v>11-9</v>
      </c>
      <c r="M30" s="3">
        <f>VLOOKUP(Table1[[#This Row],[Team]], Sheet1!$A$2:$G$370, 7, FALSE)</f>
        <v>0.55000000000000004</v>
      </c>
    </row>
    <row r="31" spans="1:13" x14ac:dyDescent="0.45">
      <c r="A31">
        <v>41</v>
      </c>
      <c r="B31" t="s">
        <v>49</v>
      </c>
      <c r="C31" t="s">
        <v>13</v>
      </c>
      <c r="D31" t="s">
        <v>13</v>
      </c>
      <c r="E31">
        <v>2</v>
      </c>
      <c r="F31" t="str">
        <f>Table1[[#This Row],[Team]]</f>
        <v>Saint Mary's</v>
      </c>
      <c r="G31">
        <v>1750.0265491679299</v>
      </c>
      <c r="H31">
        <f>VLOOKUP(Table1[[#This Row],[Team]], Sheet1!$A$2:$G$370, 3, FALSE)</f>
        <v>1836.88232781596</v>
      </c>
      <c r="I31">
        <f>_xlfn.RANK.EQ(Table1[[#This Row],[Projected Ending Elo]], Table1[Projected Ending Elo])</f>
        <v>30</v>
      </c>
      <c r="J31" t="str">
        <f>VLOOKUP(Table1[[#This Row],[Team]], Sheet1!$A$2:$G$370, 4, FALSE)</f>
        <v>22-8</v>
      </c>
      <c r="K31" s="3">
        <f>VLOOKUP(Table1[[#This Row],[Team]], Sheet1!$A$2:$G$370, 5, FALSE)</f>
        <v>0.73299999999999998</v>
      </c>
      <c r="L31" t="str">
        <f>VLOOKUP(Table1[[#This Row],[Team]], Sheet1!$A$2:$G$370, 6, FALSE)</f>
        <v>13-5</v>
      </c>
      <c r="M31" s="3">
        <f>VLOOKUP(Table1[[#This Row],[Team]], Sheet1!$A$2:$G$370, 7, FALSE)</f>
        <v>0.72222222222222199</v>
      </c>
    </row>
    <row r="32" spans="1:13" x14ac:dyDescent="0.45">
      <c r="A32">
        <v>38</v>
      </c>
      <c r="B32" t="s">
        <v>47</v>
      </c>
      <c r="C32" t="s">
        <v>6</v>
      </c>
      <c r="D32" t="s">
        <v>6</v>
      </c>
      <c r="E32">
        <v>5</v>
      </c>
      <c r="F32" t="str">
        <f>Table1[[#This Row],[Team]]</f>
        <v>Wake Forest</v>
      </c>
      <c r="G32">
        <v>1755.7164747649299</v>
      </c>
      <c r="H32">
        <f>VLOOKUP(Table1[[#This Row],[Team]], Sheet1!$A$2:$G$370, 3, FALSE)</f>
        <v>1835.7137406864499</v>
      </c>
      <c r="I32">
        <f>_xlfn.RANK.EQ(Table1[[#This Row],[Projected Ending Elo]], Table1[Projected Ending Elo])</f>
        <v>31</v>
      </c>
      <c r="J32" t="str">
        <f>VLOOKUP(Table1[[#This Row],[Team]], Sheet1!$A$2:$G$370, 4, FALSE)</f>
        <v>19-11</v>
      </c>
      <c r="K32" s="3">
        <f>VLOOKUP(Table1[[#This Row],[Team]], Sheet1!$A$2:$G$370, 5, FALSE)</f>
        <v>0.63300000000000001</v>
      </c>
      <c r="L32" t="str">
        <f>VLOOKUP(Table1[[#This Row],[Team]], Sheet1!$A$2:$G$370, 6, FALSE)</f>
        <v>11-9</v>
      </c>
      <c r="M32" s="3">
        <f>VLOOKUP(Table1[[#This Row],[Team]], Sheet1!$A$2:$G$370, 7, FALSE)</f>
        <v>0.55000000000000004</v>
      </c>
    </row>
    <row r="33" spans="1:13" x14ac:dyDescent="0.45">
      <c r="A33">
        <v>18</v>
      </c>
      <c r="B33" t="s">
        <v>25</v>
      </c>
      <c r="C33" t="s">
        <v>4</v>
      </c>
      <c r="D33" t="s">
        <v>428</v>
      </c>
      <c r="E33">
        <v>6</v>
      </c>
      <c r="F33" t="str">
        <f>Table1[[#This Row],[Team]]</f>
        <v>Cincinnati</v>
      </c>
      <c r="G33">
        <v>1817.27146321747</v>
      </c>
      <c r="H33">
        <f>VLOOKUP(Table1[[#This Row],[Team]], Sheet1!$A$2:$G$370, 3, FALSE)</f>
        <v>1835.6625536915401</v>
      </c>
      <c r="I33">
        <f>_xlfn.RANK.EQ(Table1[[#This Row],[Projected Ending Elo]], Table1[Projected Ending Elo])</f>
        <v>32</v>
      </c>
      <c r="J33" t="str">
        <f>VLOOKUP(Table1[[#This Row],[Team]], Sheet1!$A$2:$G$370, 4, FALSE)</f>
        <v>21-10</v>
      </c>
      <c r="K33" s="3">
        <f>VLOOKUP(Table1[[#This Row],[Team]], Sheet1!$A$2:$G$370, 5, FALSE)</f>
        <v>0.67700000000000005</v>
      </c>
      <c r="L33" t="str">
        <f>VLOOKUP(Table1[[#This Row],[Team]], Sheet1!$A$2:$G$370, 6, FALSE)</f>
        <v>12-8</v>
      </c>
      <c r="M33" s="3">
        <f>VLOOKUP(Table1[[#This Row],[Team]], Sheet1!$A$2:$G$370, 7, FALSE)</f>
        <v>0.6</v>
      </c>
    </row>
    <row r="34" spans="1:13" x14ac:dyDescent="0.45">
      <c r="A34">
        <v>39</v>
      </c>
      <c r="B34" t="s">
        <v>45</v>
      </c>
      <c r="C34" t="s">
        <v>19</v>
      </c>
      <c r="D34" t="s">
        <v>429</v>
      </c>
      <c r="E34">
        <v>9</v>
      </c>
      <c r="F34" t="str">
        <f>Table1[[#This Row],[Team]]</f>
        <v>Maryland</v>
      </c>
      <c r="G34">
        <v>1755.5825801931601</v>
      </c>
      <c r="H34">
        <f>VLOOKUP(Table1[[#This Row],[Team]], Sheet1!$A$2:$G$370, 3, FALSE)</f>
        <v>1827.7706214617699</v>
      </c>
      <c r="I34">
        <f>_xlfn.RANK.EQ(Table1[[#This Row],[Projected Ending Elo]], Table1[Projected Ending Elo])</f>
        <v>33</v>
      </c>
      <c r="J34" t="str">
        <f>VLOOKUP(Table1[[#This Row],[Team]], Sheet1!$A$2:$G$370, 4, FALSE)</f>
        <v>19-12</v>
      </c>
      <c r="K34" s="3">
        <f>VLOOKUP(Table1[[#This Row],[Team]], Sheet1!$A$2:$G$370, 5, FALSE)</f>
        <v>0.61299999999999999</v>
      </c>
      <c r="L34" t="str">
        <f>VLOOKUP(Table1[[#This Row],[Team]], Sheet1!$A$2:$G$370, 6, FALSE)</f>
        <v>10-10</v>
      </c>
      <c r="M34" s="3">
        <f>VLOOKUP(Table1[[#This Row],[Team]], Sheet1!$A$2:$G$370, 7, FALSE)</f>
        <v>0.5</v>
      </c>
    </row>
    <row r="35" spans="1:13" x14ac:dyDescent="0.45">
      <c r="A35">
        <v>13</v>
      </c>
      <c r="B35" t="s">
        <v>21</v>
      </c>
      <c r="C35" t="s">
        <v>15</v>
      </c>
      <c r="D35" t="s">
        <v>430</v>
      </c>
      <c r="E35">
        <v>2</v>
      </c>
      <c r="F35" t="str">
        <f>Table1[[#This Row],[Team]]</f>
        <v>Creighton</v>
      </c>
      <c r="G35">
        <v>1852.6308757126801</v>
      </c>
      <c r="H35">
        <f>VLOOKUP(Table1[[#This Row],[Team]], Sheet1!$A$2:$G$370, 3, FALSE)</f>
        <v>1822.6339796439199</v>
      </c>
      <c r="I35">
        <f>_xlfn.RANK.EQ(Table1[[#This Row],[Projected Ending Elo]], Table1[Projected Ending Elo])</f>
        <v>34</v>
      </c>
      <c r="J35" t="str">
        <f>VLOOKUP(Table1[[#This Row],[Team]], Sheet1!$A$2:$G$370, 4, FALSE)</f>
        <v>21-9</v>
      </c>
      <c r="K35" s="3">
        <f>VLOOKUP(Table1[[#This Row],[Team]], Sheet1!$A$2:$G$370, 5, FALSE)</f>
        <v>0.7</v>
      </c>
      <c r="L35" t="str">
        <f>VLOOKUP(Table1[[#This Row],[Team]], Sheet1!$A$2:$G$370, 6, FALSE)</f>
        <v>13-7</v>
      </c>
      <c r="M35" s="3">
        <f>VLOOKUP(Table1[[#This Row],[Team]], Sheet1!$A$2:$G$370, 7, FALSE)</f>
        <v>0.65</v>
      </c>
    </row>
    <row r="36" spans="1:13" hidden="1" x14ac:dyDescent="0.45">
      <c r="A36">
        <v>45</v>
      </c>
      <c r="B36" t="s">
        <v>54</v>
      </c>
      <c r="C36" t="s">
        <v>55</v>
      </c>
      <c r="D36" t="s">
        <v>250</v>
      </c>
      <c r="E36">
        <v>1</v>
      </c>
      <c r="F36" t="str">
        <f>Table1[[#This Row],[Team]]</f>
        <v>Memphis</v>
      </c>
      <c r="G36">
        <v>1742.23568880946</v>
      </c>
      <c r="H36">
        <f>VLOOKUP(Table1[[#This Row],[Team]], Sheet1!$A$2:$G$370, 3, FALSE)</f>
        <v>1811.86416263763</v>
      </c>
      <c r="I36">
        <f>_xlfn.RANK.EQ(Table1[[#This Row],[Projected Ending Elo]], Table1[Projected Ending Elo])</f>
        <v>35</v>
      </c>
      <c r="J36" t="str">
        <f>VLOOKUP(Table1[[#This Row],[Team]], Sheet1!$A$2:$G$370, 4, FALSE)</f>
        <v>20-9</v>
      </c>
      <c r="K36" s="3">
        <f>VLOOKUP(Table1[[#This Row],[Team]], Sheet1!$A$2:$G$370, 5, FALSE)</f>
        <v>0.69</v>
      </c>
      <c r="L36" t="str">
        <f>VLOOKUP(Table1[[#This Row],[Team]], Sheet1!$A$2:$G$370, 6, FALSE)</f>
        <v>13-5</v>
      </c>
      <c r="M36" s="3">
        <f>VLOOKUP(Table1[[#This Row],[Team]], Sheet1!$A$2:$G$370, 7, FALSE)</f>
        <v>0.72222222222222199</v>
      </c>
    </row>
    <row r="37" spans="1:13" x14ac:dyDescent="0.45">
      <c r="A37">
        <v>23</v>
      </c>
      <c r="B37" t="s">
        <v>31</v>
      </c>
      <c r="C37" t="s">
        <v>4</v>
      </c>
      <c r="D37" t="s">
        <v>428</v>
      </c>
      <c r="E37">
        <v>7</v>
      </c>
      <c r="F37" t="str">
        <f>Table1[[#This Row],[Team]]</f>
        <v>BYU</v>
      </c>
      <c r="G37">
        <v>1789.3264808747499</v>
      </c>
      <c r="H37">
        <f>VLOOKUP(Table1[[#This Row],[Team]], Sheet1!$A$2:$G$370, 3, FALSE)</f>
        <v>1811.31918580451</v>
      </c>
      <c r="I37">
        <f>_xlfn.RANK.EQ(Table1[[#This Row],[Projected Ending Elo]], Table1[Projected Ending Elo])</f>
        <v>36</v>
      </c>
      <c r="J37" t="str">
        <f>VLOOKUP(Table1[[#This Row],[Team]], Sheet1!$A$2:$G$370, 4, FALSE)</f>
        <v>19-11</v>
      </c>
      <c r="K37" s="3">
        <f>VLOOKUP(Table1[[#This Row],[Team]], Sheet1!$A$2:$G$370, 5, FALSE)</f>
        <v>0.63300000000000001</v>
      </c>
      <c r="L37" t="str">
        <f>VLOOKUP(Table1[[#This Row],[Team]], Sheet1!$A$2:$G$370, 6, FALSE)</f>
        <v>11-9</v>
      </c>
      <c r="M37" s="3">
        <f>VLOOKUP(Table1[[#This Row],[Team]], Sheet1!$A$2:$G$370, 7, FALSE)</f>
        <v>0.55000000000000004</v>
      </c>
    </row>
    <row r="38" spans="1:13" x14ac:dyDescent="0.45">
      <c r="A38">
        <v>79</v>
      </c>
      <c r="B38" t="s">
        <v>91</v>
      </c>
      <c r="C38" t="s">
        <v>4</v>
      </c>
      <c r="D38" t="s">
        <v>428</v>
      </c>
      <c r="E38">
        <v>13</v>
      </c>
      <c r="F38" t="str">
        <f>Table1[[#This Row],[Team]]</f>
        <v>Arizona St.</v>
      </c>
      <c r="G38">
        <v>1660.9502887646299</v>
      </c>
      <c r="H38">
        <f>VLOOKUP(Table1[[#This Row],[Team]], Sheet1!$A$2:$G$370, 3, FALSE)</f>
        <v>1805.6473172507599</v>
      </c>
      <c r="I38">
        <f>_xlfn.RANK.EQ(Table1[[#This Row],[Projected Ending Elo]], Table1[Projected Ending Elo])</f>
        <v>37</v>
      </c>
      <c r="J38" t="str">
        <f>VLOOKUP(Table1[[#This Row],[Team]], Sheet1!$A$2:$G$370, 4, FALSE)</f>
        <v>14-16</v>
      </c>
      <c r="K38" s="3">
        <f>VLOOKUP(Table1[[#This Row],[Team]], Sheet1!$A$2:$G$370, 5, FALSE)</f>
        <v>0.46700000000000003</v>
      </c>
      <c r="L38" t="str">
        <f>VLOOKUP(Table1[[#This Row],[Team]], Sheet1!$A$2:$G$370, 6, FALSE)</f>
        <v>7-13</v>
      </c>
      <c r="M38" s="3">
        <f>VLOOKUP(Table1[[#This Row],[Team]], Sheet1!$A$2:$G$370, 7, FALSE)</f>
        <v>0.35</v>
      </c>
    </row>
    <row r="39" spans="1:13" hidden="1" x14ac:dyDescent="0.45">
      <c r="A39">
        <v>58</v>
      </c>
      <c r="B39" t="s">
        <v>69</v>
      </c>
      <c r="C39" t="s">
        <v>70</v>
      </c>
      <c r="D39" t="s">
        <v>431</v>
      </c>
      <c r="E39">
        <v>1</v>
      </c>
      <c r="F39" t="str">
        <f>Table1[[#This Row],[Team]]</f>
        <v>Boise St.</v>
      </c>
      <c r="G39">
        <v>1706.61753616126</v>
      </c>
      <c r="H39">
        <f>VLOOKUP(Table1[[#This Row],[Team]], Sheet1!$A$2:$G$370, 3, FALSE)</f>
        <v>1799.9562132286901</v>
      </c>
      <c r="I39">
        <f>_xlfn.RANK.EQ(Table1[[#This Row],[Projected Ending Elo]], Table1[Projected Ending Elo])</f>
        <v>38</v>
      </c>
      <c r="J39" t="str">
        <f>VLOOKUP(Table1[[#This Row],[Team]], Sheet1!$A$2:$G$370, 4, FALSE)</f>
        <v>20-9</v>
      </c>
      <c r="K39" s="3">
        <f>VLOOKUP(Table1[[#This Row],[Team]], Sheet1!$A$2:$G$370, 5, FALSE)</f>
        <v>0.69</v>
      </c>
      <c r="L39" t="str">
        <f>VLOOKUP(Table1[[#This Row],[Team]], Sheet1!$A$2:$G$370, 6, FALSE)</f>
        <v>13-7</v>
      </c>
      <c r="M39" s="3">
        <f>VLOOKUP(Table1[[#This Row],[Team]], Sheet1!$A$2:$G$370, 7, FALSE)</f>
        <v>0.65</v>
      </c>
    </row>
    <row r="40" spans="1:13" hidden="1" x14ac:dyDescent="0.45">
      <c r="A40">
        <v>50</v>
      </c>
      <c r="B40" t="s">
        <v>60</v>
      </c>
      <c r="C40" t="s">
        <v>61</v>
      </c>
      <c r="D40" t="s">
        <v>61</v>
      </c>
      <c r="E40">
        <v>1</v>
      </c>
      <c r="F40" t="str">
        <f>Table1[[#This Row],[Team]]</f>
        <v>Grand Canyon</v>
      </c>
      <c r="G40">
        <v>1722.7928321429499</v>
      </c>
      <c r="H40">
        <f>VLOOKUP(Table1[[#This Row],[Team]], Sheet1!$A$2:$G$370, 3, FALSE)</f>
        <v>1797.89571951281</v>
      </c>
      <c r="I40">
        <f>_xlfn.RANK.EQ(Table1[[#This Row],[Projected Ending Elo]], Table1[Projected Ending Elo])</f>
        <v>39</v>
      </c>
      <c r="J40" t="str">
        <f>VLOOKUP(Table1[[#This Row],[Team]], Sheet1!$A$2:$G$370, 4, FALSE)</f>
        <v>24-6</v>
      </c>
      <c r="K40" s="3">
        <f>VLOOKUP(Table1[[#This Row],[Team]], Sheet1!$A$2:$G$370, 5, FALSE)</f>
        <v>0.8</v>
      </c>
      <c r="L40" t="str">
        <f>VLOOKUP(Table1[[#This Row],[Team]], Sheet1!$A$2:$G$370, 6, FALSE)</f>
        <v>13-3</v>
      </c>
      <c r="M40" s="3">
        <f>VLOOKUP(Table1[[#This Row],[Team]], Sheet1!$A$2:$G$370, 7, FALSE)</f>
        <v>0.8125</v>
      </c>
    </row>
    <row r="41" spans="1:13" x14ac:dyDescent="0.45">
      <c r="A41">
        <v>48</v>
      </c>
      <c r="B41" t="s">
        <v>58</v>
      </c>
      <c r="C41" t="s">
        <v>6</v>
      </c>
      <c r="D41" t="s">
        <v>6</v>
      </c>
      <c r="E41">
        <v>6</v>
      </c>
      <c r="F41" t="str">
        <f>Table1[[#This Row],[Team]]</f>
        <v>Miami FL</v>
      </c>
      <c r="G41">
        <v>1733.0274544082799</v>
      </c>
      <c r="H41">
        <f>VLOOKUP(Table1[[#This Row],[Team]], Sheet1!$A$2:$G$370, 3, FALSE)</f>
        <v>1792.2626214209899</v>
      </c>
      <c r="I41">
        <f>_xlfn.RANK.EQ(Table1[[#This Row],[Projected Ending Elo]], Table1[Projected Ending Elo])</f>
        <v>40</v>
      </c>
      <c r="J41" t="str">
        <f>VLOOKUP(Table1[[#This Row],[Team]], Sheet1!$A$2:$G$370, 4, FALSE)</f>
        <v>18-11</v>
      </c>
      <c r="K41" s="3">
        <f>VLOOKUP(Table1[[#This Row],[Team]], Sheet1!$A$2:$G$370, 5, FALSE)</f>
        <v>0.621</v>
      </c>
      <c r="L41" t="str">
        <f>VLOOKUP(Table1[[#This Row],[Team]], Sheet1!$A$2:$G$370, 6, FALSE)</f>
        <v>11-9</v>
      </c>
      <c r="M41" s="3">
        <f>VLOOKUP(Table1[[#This Row],[Team]], Sheet1!$A$2:$G$370, 7, FALSE)</f>
        <v>0.55000000000000004</v>
      </c>
    </row>
    <row r="42" spans="1:13" x14ac:dyDescent="0.45">
      <c r="A42">
        <v>62</v>
      </c>
      <c r="B42" t="s">
        <v>74</v>
      </c>
      <c r="C42" t="s">
        <v>70</v>
      </c>
      <c r="D42" t="s">
        <v>431</v>
      </c>
      <c r="E42">
        <v>2</v>
      </c>
      <c r="F42" t="str">
        <f>Table1[[#This Row],[Team]]</f>
        <v>San Diego St.</v>
      </c>
      <c r="G42">
        <v>1701.74141734912</v>
      </c>
      <c r="H42">
        <f>VLOOKUP(Table1[[#This Row],[Team]], Sheet1!$A$2:$G$370, 3, FALSE)</f>
        <v>1792.07525586254</v>
      </c>
      <c r="I42">
        <f>_xlfn.RANK.EQ(Table1[[#This Row],[Projected Ending Elo]], Table1[Projected Ending Elo])</f>
        <v>41</v>
      </c>
      <c r="J42" t="str">
        <f>VLOOKUP(Table1[[#This Row],[Team]], Sheet1!$A$2:$G$370, 4, FALSE)</f>
        <v>18-10</v>
      </c>
      <c r="K42" s="3">
        <f>VLOOKUP(Table1[[#This Row],[Team]], Sheet1!$A$2:$G$370, 5, FALSE)</f>
        <v>0.64300000000000002</v>
      </c>
      <c r="L42" t="str">
        <f>VLOOKUP(Table1[[#This Row],[Team]], Sheet1!$A$2:$G$370, 6, FALSE)</f>
        <v>13-7</v>
      </c>
      <c r="M42" s="3">
        <f>VLOOKUP(Table1[[#This Row],[Team]], Sheet1!$A$2:$G$370, 7, FALSE)</f>
        <v>0.65</v>
      </c>
    </row>
    <row r="43" spans="1:13" x14ac:dyDescent="0.45">
      <c r="A43">
        <v>34</v>
      </c>
      <c r="B43" t="s">
        <v>43</v>
      </c>
      <c r="C43" t="s">
        <v>19</v>
      </c>
      <c r="D43" t="s">
        <v>429</v>
      </c>
      <c r="E43">
        <v>10</v>
      </c>
      <c r="F43" t="str">
        <f>Table1[[#This Row],[Team]]</f>
        <v>Michigan</v>
      </c>
      <c r="G43">
        <v>1770.2666724430101</v>
      </c>
      <c r="H43">
        <f>VLOOKUP(Table1[[#This Row],[Team]], Sheet1!$A$2:$G$370, 3, FALSE)</f>
        <v>1789.9462786131801</v>
      </c>
      <c r="I43">
        <f>_xlfn.RANK.EQ(Table1[[#This Row],[Projected Ending Elo]], Table1[Projected Ending Elo])</f>
        <v>42</v>
      </c>
      <c r="J43" t="str">
        <f>VLOOKUP(Table1[[#This Row],[Team]], Sheet1!$A$2:$G$370, 4, FALSE)</f>
        <v>18-12</v>
      </c>
      <c r="K43" s="3">
        <f>VLOOKUP(Table1[[#This Row],[Team]], Sheet1!$A$2:$G$370, 5, FALSE)</f>
        <v>0.6</v>
      </c>
      <c r="L43" t="str">
        <f>VLOOKUP(Table1[[#This Row],[Team]], Sheet1!$A$2:$G$370, 6, FALSE)</f>
        <v>10-10</v>
      </c>
      <c r="M43" s="3">
        <f>VLOOKUP(Table1[[#This Row],[Team]], Sheet1!$A$2:$G$370, 7, FALSE)</f>
        <v>0.5</v>
      </c>
    </row>
    <row r="44" spans="1:13" x14ac:dyDescent="0.45">
      <c r="A44">
        <v>17</v>
      </c>
      <c r="B44" t="s">
        <v>26</v>
      </c>
      <c r="C44" t="s">
        <v>8</v>
      </c>
      <c r="D44" t="s">
        <v>8</v>
      </c>
      <c r="E44">
        <v>8</v>
      </c>
      <c r="F44" t="str">
        <f>Table1[[#This Row],[Team]]</f>
        <v>Texas</v>
      </c>
      <c r="G44">
        <v>1817.6397612000601</v>
      </c>
      <c r="H44">
        <f>VLOOKUP(Table1[[#This Row],[Team]], Sheet1!$A$2:$G$370, 3, FALSE)</f>
        <v>1788.5347343482999</v>
      </c>
      <c r="I44">
        <f>_xlfn.RANK.EQ(Table1[[#This Row],[Projected Ending Elo]], Table1[Projected Ending Elo])</f>
        <v>43</v>
      </c>
      <c r="J44" t="str">
        <f>VLOOKUP(Table1[[#This Row],[Team]], Sheet1!$A$2:$G$370, 4, FALSE)</f>
        <v>19-11</v>
      </c>
      <c r="K44" s="3">
        <f>VLOOKUP(Table1[[#This Row],[Team]], Sheet1!$A$2:$G$370, 5, FALSE)</f>
        <v>0.63300000000000001</v>
      </c>
      <c r="L44" t="str">
        <f>VLOOKUP(Table1[[#This Row],[Team]], Sheet1!$A$2:$G$370, 6, FALSE)</f>
        <v>9-9</v>
      </c>
      <c r="M44" s="3">
        <f>VLOOKUP(Table1[[#This Row],[Team]], Sheet1!$A$2:$G$370, 7, FALSE)</f>
        <v>0.5</v>
      </c>
    </row>
    <row r="45" spans="1:13" x14ac:dyDescent="0.45">
      <c r="A45">
        <v>82</v>
      </c>
      <c r="B45" t="s">
        <v>93</v>
      </c>
      <c r="C45" t="s">
        <v>15</v>
      </c>
      <c r="D45" t="s">
        <v>430</v>
      </c>
      <c r="E45">
        <v>8</v>
      </c>
      <c r="F45" t="str">
        <f>Table1[[#This Row],[Team]]</f>
        <v>Butler</v>
      </c>
      <c r="G45">
        <v>1656.6848150185101</v>
      </c>
      <c r="H45" t="s">
        <v>620</v>
      </c>
      <c r="I45" t="e">
        <f>_xlfn.RANK.EQ(Table1[[#This Row],[Projected Ending Elo]], Table1[Projected Ending Elo])</f>
        <v>#VALUE!</v>
      </c>
      <c r="J45" t="str">
        <f>VLOOKUP(Table1[[#This Row],[Team]], Sheet1!$A$2:$G$370, 4, FALSE)</f>
        <v>14-16</v>
      </c>
      <c r="K45" s="3">
        <f>VLOOKUP(Table1[[#This Row],[Team]], Sheet1!$A$2:$G$370, 5, FALSE)</f>
        <v>0.46700000000000003</v>
      </c>
      <c r="L45" t="str">
        <f>VLOOKUP(Table1[[#This Row],[Team]], Sheet1!$A$2:$G$370, 6, FALSE)</f>
        <v>8-12</v>
      </c>
      <c r="M45" s="3">
        <f>VLOOKUP(Table1[[#This Row],[Team]], Sheet1!$A$2:$G$370, 7, FALSE)</f>
        <v>0.4</v>
      </c>
    </row>
    <row r="46" spans="1:13" x14ac:dyDescent="0.45">
      <c r="A46">
        <v>33</v>
      </c>
      <c r="B46" t="s">
        <v>41</v>
      </c>
      <c r="C46" t="s">
        <v>6</v>
      </c>
      <c r="D46" t="s">
        <v>6</v>
      </c>
      <c r="E46">
        <v>3</v>
      </c>
      <c r="F46" t="str">
        <f>Table1[[#This Row],[Team]]</f>
        <v>Clemson</v>
      </c>
      <c r="G46">
        <v>1770.7325503510899</v>
      </c>
      <c r="H46">
        <f>VLOOKUP(Table1[[#This Row],[Team]], Sheet1!$A$2:$G$370, 3, FALSE)</f>
        <v>1783.7895039775699</v>
      </c>
      <c r="I46">
        <f>_xlfn.RANK.EQ(Table1[[#This Row],[Projected Ending Elo]], Table1[Projected Ending Elo])</f>
        <v>44</v>
      </c>
      <c r="J46" t="str">
        <f>VLOOKUP(Table1[[#This Row],[Team]], Sheet1!$A$2:$G$370, 4, FALSE)</f>
        <v>20-10</v>
      </c>
      <c r="K46" s="3">
        <f>VLOOKUP(Table1[[#This Row],[Team]], Sheet1!$A$2:$G$370, 5, FALSE)</f>
        <v>0.66700000000000004</v>
      </c>
      <c r="L46" t="str">
        <f>VLOOKUP(Table1[[#This Row],[Team]], Sheet1!$A$2:$G$370, 6, FALSE)</f>
        <v>12-8</v>
      </c>
      <c r="M46" s="3">
        <f>VLOOKUP(Table1[[#This Row],[Team]], Sheet1!$A$2:$G$370, 7, FALSE)</f>
        <v>0.6</v>
      </c>
    </row>
    <row r="47" spans="1:13" hidden="1" x14ac:dyDescent="0.45">
      <c r="A47">
        <v>44</v>
      </c>
      <c r="B47" t="s">
        <v>53</v>
      </c>
      <c r="C47" t="s">
        <v>52</v>
      </c>
      <c r="D47" t="s">
        <v>432</v>
      </c>
      <c r="E47">
        <v>1</v>
      </c>
      <c r="F47" t="str">
        <f>Table1[[#This Row],[Team]]</f>
        <v>VCU</v>
      </c>
      <c r="G47">
        <v>1742.5909769775999</v>
      </c>
      <c r="H47">
        <f>VLOOKUP(Table1[[#This Row],[Team]], Sheet1!$A$2:$G$370, 3, FALSE)</f>
        <v>1783.6241131863301</v>
      </c>
      <c r="I47">
        <f>_xlfn.RANK.EQ(Table1[[#This Row],[Projected Ending Elo]], Table1[Projected Ending Elo])</f>
        <v>45</v>
      </c>
      <c r="J47" t="str">
        <f>VLOOKUP(Table1[[#This Row],[Team]], Sheet1!$A$2:$G$370, 4, FALSE)</f>
        <v>22-7</v>
      </c>
      <c r="K47" s="3">
        <f>VLOOKUP(Table1[[#This Row],[Team]], Sheet1!$A$2:$G$370, 5, FALSE)</f>
        <v>0.75900000000000001</v>
      </c>
      <c r="L47" t="str">
        <f>VLOOKUP(Table1[[#This Row],[Team]], Sheet1!$A$2:$G$370, 6, FALSE)</f>
        <v>13-5</v>
      </c>
      <c r="M47" s="3">
        <f>VLOOKUP(Table1[[#This Row],[Team]], Sheet1!$A$2:$G$370, 7, FALSE)</f>
        <v>0.72222222222222199</v>
      </c>
    </row>
    <row r="48" spans="1:13" x14ac:dyDescent="0.45">
      <c r="A48">
        <v>76</v>
      </c>
      <c r="B48" t="s">
        <v>88</v>
      </c>
      <c r="C48" t="s">
        <v>19</v>
      </c>
      <c r="D48" t="s">
        <v>429</v>
      </c>
      <c r="E48">
        <v>17</v>
      </c>
      <c r="F48" t="str">
        <f>Table1[[#This Row],[Team]]</f>
        <v>Washington</v>
      </c>
      <c r="G48">
        <v>1666.8871296351101</v>
      </c>
      <c r="H48">
        <f>VLOOKUP(Table1[[#This Row],[Team]], Sheet1!$A$2:$G$370, 3, FALSE)</f>
        <v>1781.7223419510401</v>
      </c>
      <c r="I48">
        <f>_xlfn.RANK.EQ(Table1[[#This Row],[Projected Ending Elo]], Table1[Projected Ending Elo])</f>
        <v>46</v>
      </c>
      <c r="J48" t="str">
        <f>VLOOKUP(Table1[[#This Row],[Team]], Sheet1!$A$2:$G$370, 4, FALSE)</f>
        <v>14-15</v>
      </c>
      <c r="K48" s="3">
        <f>VLOOKUP(Table1[[#This Row],[Team]], Sheet1!$A$2:$G$370, 5, FALSE)</f>
        <v>0.48299999999999998</v>
      </c>
      <c r="L48" t="str">
        <f>VLOOKUP(Table1[[#This Row],[Team]], Sheet1!$A$2:$G$370, 6, FALSE)</f>
        <v>8-12</v>
      </c>
      <c r="M48" s="3">
        <f>VLOOKUP(Table1[[#This Row],[Team]], Sheet1!$A$2:$G$370, 7, FALSE)</f>
        <v>0.4</v>
      </c>
    </row>
    <row r="49" spans="1:13" x14ac:dyDescent="0.45">
      <c r="A49">
        <v>28</v>
      </c>
      <c r="B49" t="s">
        <v>36</v>
      </c>
      <c r="C49" t="s">
        <v>8</v>
      </c>
      <c r="D49" t="s">
        <v>8</v>
      </c>
      <c r="E49">
        <v>12</v>
      </c>
      <c r="F49" t="str">
        <f>Table1[[#This Row],[Team]]</f>
        <v>Florida</v>
      </c>
      <c r="G49">
        <v>1777.30596909151</v>
      </c>
      <c r="H49">
        <f>VLOOKUP(Table1[[#This Row],[Team]], Sheet1!$A$2:$G$370, 3, FALSE)</f>
        <v>1780.7803092398401</v>
      </c>
      <c r="I49">
        <f>_xlfn.RANK.EQ(Table1[[#This Row],[Projected Ending Elo]], Table1[Projected Ending Elo])</f>
        <v>47</v>
      </c>
      <c r="J49" t="str">
        <f>VLOOKUP(Table1[[#This Row],[Team]], Sheet1!$A$2:$G$370, 4, FALSE)</f>
        <v>17-13</v>
      </c>
      <c r="K49" s="3">
        <f>VLOOKUP(Table1[[#This Row],[Team]], Sheet1!$A$2:$G$370, 5, FALSE)</f>
        <v>0.56699999999999995</v>
      </c>
      <c r="L49" t="str">
        <f>VLOOKUP(Table1[[#This Row],[Team]], Sheet1!$A$2:$G$370, 6, FALSE)</f>
        <v>8-10</v>
      </c>
      <c r="M49" s="3">
        <f>VLOOKUP(Table1[[#This Row],[Team]], Sheet1!$A$2:$G$370, 7, FALSE)</f>
        <v>0.44444444444444398</v>
      </c>
    </row>
    <row r="50" spans="1:13" x14ac:dyDescent="0.45">
      <c r="A50">
        <v>66</v>
      </c>
      <c r="B50" t="s">
        <v>79</v>
      </c>
      <c r="C50" t="s">
        <v>19</v>
      </c>
      <c r="D50" t="s">
        <v>429</v>
      </c>
      <c r="E50">
        <v>18</v>
      </c>
      <c r="F50" t="str">
        <f>Table1[[#This Row],[Team]]</f>
        <v>Minnesota</v>
      </c>
      <c r="G50">
        <v>1689.69677037465</v>
      </c>
      <c r="H50">
        <f>VLOOKUP(Table1[[#This Row],[Team]], Sheet1!$A$2:$G$370, 3, FALSE)</f>
        <v>1778.0297198943299</v>
      </c>
      <c r="I50">
        <f>_xlfn.RANK.EQ(Table1[[#This Row],[Projected Ending Elo]], Table1[Projected Ending Elo])</f>
        <v>48</v>
      </c>
      <c r="J50" t="str">
        <f>VLOOKUP(Table1[[#This Row],[Team]], Sheet1!$A$2:$G$370, 4, FALSE)</f>
        <v>17-13</v>
      </c>
      <c r="K50" s="3">
        <f>VLOOKUP(Table1[[#This Row],[Team]], Sheet1!$A$2:$G$370, 5, FALSE)</f>
        <v>0.56699999999999995</v>
      </c>
      <c r="L50" t="str">
        <f>VLOOKUP(Table1[[#This Row],[Team]], Sheet1!$A$2:$G$370, 6, FALSE)</f>
        <v>8-12</v>
      </c>
      <c r="M50" s="3">
        <f>VLOOKUP(Table1[[#This Row],[Team]], Sheet1!$A$2:$G$370, 7, FALSE)</f>
        <v>0.4</v>
      </c>
    </row>
    <row r="51" spans="1:13" x14ac:dyDescent="0.45">
      <c r="A51">
        <v>80</v>
      </c>
      <c r="B51" t="s">
        <v>92</v>
      </c>
      <c r="C51" t="s">
        <v>13</v>
      </c>
      <c r="D51" t="s">
        <v>13</v>
      </c>
      <c r="E51">
        <v>3</v>
      </c>
      <c r="F51" t="str">
        <f>Table1[[#This Row],[Team]]</f>
        <v>San Francisco</v>
      </c>
      <c r="G51">
        <v>1659.3264646581199</v>
      </c>
      <c r="H51">
        <f>VLOOKUP(Table1[[#This Row],[Team]], Sheet1!$A$2:$G$370, 3, FALSE)</f>
        <v>1776.06560297071</v>
      </c>
      <c r="I51">
        <f>_xlfn.RANK.EQ(Table1[[#This Row],[Projected Ending Elo]], Table1[Projected Ending Elo])</f>
        <v>49</v>
      </c>
      <c r="J51" t="str">
        <f>VLOOKUP(Table1[[#This Row],[Team]], Sheet1!$A$2:$G$370, 4, FALSE)</f>
        <v>19-11</v>
      </c>
      <c r="K51" s="3">
        <f>VLOOKUP(Table1[[#This Row],[Team]], Sheet1!$A$2:$G$370, 5, FALSE)</f>
        <v>0.63300000000000001</v>
      </c>
      <c r="L51" t="str">
        <f>VLOOKUP(Table1[[#This Row],[Team]], Sheet1!$A$2:$G$370, 6, FALSE)</f>
        <v>11-7</v>
      </c>
      <c r="M51" s="3">
        <f>VLOOKUP(Table1[[#This Row],[Team]], Sheet1!$A$2:$G$370, 7, FALSE)</f>
        <v>0.61111111111111105</v>
      </c>
    </row>
    <row r="52" spans="1:13" x14ac:dyDescent="0.45">
      <c r="A52">
        <v>43</v>
      </c>
      <c r="B52" t="s">
        <v>51</v>
      </c>
      <c r="C52" t="s">
        <v>52</v>
      </c>
      <c r="D52" t="s">
        <v>432</v>
      </c>
      <c r="E52">
        <v>2</v>
      </c>
      <c r="F52" t="str">
        <f>Table1[[#This Row],[Team]]</f>
        <v>Dayton</v>
      </c>
      <c r="G52">
        <v>1748.3458844311899</v>
      </c>
      <c r="H52">
        <f>VLOOKUP(Table1[[#This Row],[Team]], Sheet1!$A$2:$G$370, 3, FALSE)</f>
        <v>1775.3466743050501</v>
      </c>
      <c r="I52">
        <f>_xlfn.RANK.EQ(Table1[[#This Row],[Projected Ending Elo]], Table1[Projected Ending Elo])</f>
        <v>50</v>
      </c>
      <c r="J52" t="str">
        <f>VLOOKUP(Table1[[#This Row],[Team]], Sheet1!$A$2:$G$370, 4, FALSE)</f>
        <v>21-8</v>
      </c>
      <c r="K52" s="3">
        <f>VLOOKUP(Table1[[#This Row],[Team]], Sheet1!$A$2:$G$370, 5, FALSE)</f>
        <v>0.72399999999999998</v>
      </c>
      <c r="L52" t="str">
        <f>VLOOKUP(Table1[[#This Row],[Team]], Sheet1!$A$2:$G$370, 6, FALSE)</f>
        <v>13-5</v>
      </c>
      <c r="M52" s="3">
        <f>VLOOKUP(Table1[[#This Row],[Team]], Sheet1!$A$2:$G$370, 7, FALSE)</f>
        <v>0.72222222222222199</v>
      </c>
    </row>
    <row r="53" spans="1:13" x14ac:dyDescent="0.45">
      <c r="A53">
        <v>40</v>
      </c>
      <c r="B53" t="s">
        <v>48</v>
      </c>
      <c r="C53" t="s">
        <v>4</v>
      </c>
      <c r="D53" t="s">
        <v>428</v>
      </c>
      <c r="E53">
        <v>10</v>
      </c>
      <c r="F53" t="str">
        <f>Table1[[#This Row],[Team]]</f>
        <v>Kansas St.</v>
      </c>
      <c r="G53">
        <v>1751.38676007043</v>
      </c>
      <c r="H53">
        <f>VLOOKUP(Table1[[#This Row],[Team]], Sheet1!$A$2:$G$370, 3, FALSE)</f>
        <v>1773.2666491759701</v>
      </c>
      <c r="I53">
        <f>_xlfn.RANK.EQ(Table1[[#This Row],[Projected Ending Elo]], Table1[Projected Ending Elo])</f>
        <v>51</v>
      </c>
      <c r="J53" t="str">
        <f>VLOOKUP(Table1[[#This Row],[Team]], Sheet1!$A$2:$G$370, 4, FALSE)</f>
        <v>17-12</v>
      </c>
      <c r="K53" s="3">
        <f>VLOOKUP(Table1[[#This Row],[Team]], Sheet1!$A$2:$G$370, 5, FALSE)</f>
        <v>0.58599999999999997</v>
      </c>
      <c r="L53" t="str">
        <f>VLOOKUP(Table1[[#This Row],[Team]], Sheet1!$A$2:$G$370, 6, FALSE)</f>
        <v>9-11</v>
      </c>
      <c r="M53" s="3">
        <f>VLOOKUP(Table1[[#This Row],[Team]], Sheet1!$A$2:$G$370, 7, FALSE)</f>
        <v>0.45</v>
      </c>
    </row>
    <row r="54" spans="1:13" x14ac:dyDescent="0.45">
      <c r="A54">
        <v>51</v>
      </c>
      <c r="B54" t="s">
        <v>62</v>
      </c>
      <c r="C54" t="s">
        <v>19</v>
      </c>
      <c r="D54" t="s">
        <v>429</v>
      </c>
      <c r="E54">
        <v>11</v>
      </c>
      <c r="F54" t="str">
        <f>Table1[[#This Row],[Team]]</f>
        <v>Northwestern</v>
      </c>
      <c r="G54">
        <v>1722.68266417732</v>
      </c>
      <c r="H54">
        <f>VLOOKUP(Table1[[#This Row],[Team]], Sheet1!$A$2:$G$370, 3, FALSE)</f>
        <v>1772.6168424198299</v>
      </c>
      <c r="I54">
        <f>_xlfn.RANK.EQ(Table1[[#This Row],[Projected Ending Elo]], Table1[Projected Ending Elo])</f>
        <v>52</v>
      </c>
      <c r="J54" t="str">
        <f>VLOOKUP(Table1[[#This Row],[Team]], Sheet1!$A$2:$G$370, 4, FALSE)</f>
        <v>17-13</v>
      </c>
      <c r="K54" s="3">
        <f>VLOOKUP(Table1[[#This Row],[Team]], Sheet1!$A$2:$G$370, 5, FALSE)</f>
        <v>0.56699999999999995</v>
      </c>
      <c r="L54" t="str">
        <f>VLOOKUP(Table1[[#This Row],[Team]], Sheet1!$A$2:$G$370, 6, FALSE)</f>
        <v>9-11</v>
      </c>
      <c r="M54" s="3">
        <f>VLOOKUP(Table1[[#This Row],[Team]], Sheet1!$A$2:$G$370, 7, FALSE)</f>
        <v>0.45</v>
      </c>
    </row>
    <row r="55" spans="1:13" x14ac:dyDescent="0.45">
      <c r="A55">
        <v>35</v>
      </c>
      <c r="B55" t="s">
        <v>42</v>
      </c>
      <c r="C55" t="s">
        <v>8</v>
      </c>
      <c r="D55" t="s">
        <v>8</v>
      </c>
      <c r="E55">
        <v>9</v>
      </c>
      <c r="F55" t="str">
        <f>Table1[[#This Row],[Team]]</f>
        <v>Kentucky</v>
      </c>
      <c r="G55">
        <v>1770.1352607982799</v>
      </c>
      <c r="H55">
        <f>VLOOKUP(Table1[[#This Row],[Team]], Sheet1!$A$2:$G$370, 3, FALSE)</f>
        <v>1771.6046918591601</v>
      </c>
      <c r="I55">
        <f>_xlfn.RANK.EQ(Table1[[#This Row],[Projected Ending Elo]], Table1[Projected Ending Elo])</f>
        <v>53</v>
      </c>
      <c r="J55" t="str">
        <f>VLOOKUP(Table1[[#This Row],[Team]], Sheet1!$A$2:$G$370, 4, FALSE)</f>
        <v>18-13</v>
      </c>
      <c r="K55" s="3">
        <f>VLOOKUP(Table1[[#This Row],[Team]], Sheet1!$A$2:$G$370, 5, FALSE)</f>
        <v>0.58099999999999996</v>
      </c>
      <c r="L55" t="str">
        <f>VLOOKUP(Table1[[#This Row],[Team]], Sheet1!$A$2:$G$370, 6, FALSE)</f>
        <v>9-9</v>
      </c>
      <c r="M55" s="3">
        <f>VLOOKUP(Table1[[#This Row],[Team]], Sheet1!$A$2:$G$370, 7, FALSE)</f>
        <v>0.5</v>
      </c>
    </row>
    <row r="56" spans="1:13" x14ac:dyDescent="0.45">
      <c r="A56">
        <v>52</v>
      </c>
      <c r="B56" t="s">
        <v>63</v>
      </c>
      <c r="C56" t="s">
        <v>19</v>
      </c>
      <c r="D56" t="s">
        <v>429</v>
      </c>
      <c r="E56">
        <v>12</v>
      </c>
      <c r="F56" t="str">
        <f>Table1[[#This Row],[Team]]</f>
        <v>Nebraska</v>
      </c>
      <c r="G56">
        <v>1719.77526458545</v>
      </c>
      <c r="H56">
        <f>VLOOKUP(Table1[[#This Row],[Team]], Sheet1!$A$2:$G$370, 3, FALSE)</f>
        <v>1768.1606822224501</v>
      </c>
      <c r="I56">
        <f>_xlfn.RANK.EQ(Table1[[#This Row],[Projected Ending Elo]], Table1[Projected Ending Elo])</f>
        <v>54</v>
      </c>
      <c r="J56" t="str">
        <f>VLOOKUP(Table1[[#This Row],[Team]], Sheet1!$A$2:$G$370, 4, FALSE)</f>
        <v>16-13</v>
      </c>
      <c r="K56" s="3">
        <f>VLOOKUP(Table1[[#This Row],[Team]], Sheet1!$A$2:$G$370, 5, FALSE)</f>
        <v>0.55200000000000005</v>
      </c>
      <c r="L56" t="str">
        <f>VLOOKUP(Table1[[#This Row],[Team]], Sheet1!$A$2:$G$370, 6, FALSE)</f>
        <v>9-11</v>
      </c>
      <c r="M56" s="3">
        <f>VLOOKUP(Table1[[#This Row],[Team]], Sheet1!$A$2:$G$370, 7, FALSE)</f>
        <v>0.45</v>
      </c>
    </row>
    <row r="57" spans="1:13" x14ac:dyDescent="0.45">
      <c r="A57">
        <v>30</v>
      </c>
      <c r="B57" t="s">
        <v>38</v>
      </c>
      <c r="C57" t="s">
        <v>19</v>
      </c>
      <c r="D57" t="s">
        <v>429</v>
      </c>
      <c r="E57">
        <v>13</v>
      </c>
      <c r="F57" t="str">
        <f>Table1[[#This Row],[Team]]</f>
        <v>Ohio St.</v>
      </c>
      <c r="G57">
        <v>1773.7216481892001</v>
      </c>
      <c r="H57">
        <f>VLOOKUP(Table1[[#This Row],[Team]], Sheet1!$A$2:$G$370, 3, FALSE)</f>
        <v>1764.9857660085499</v>
      </c>
      <c r="I57">
        <f>_xlfn.RANK.EQ(Table1[[#This Row],[Projected Ending Elo]], Table1[Projected Ending Elo])</f>
        <v>55</v>
      </c>
      <c r="J57" t="str">
        <f>VLOOKUP(Table1[[#This Row],[Team]], Sheet1!$A$2:$G$370, 4, FALSE)</f>
        <v>16-15</v>
      </c>
      <c r="K57" s="3">
        <f>VLOOKUP(Table1[[#This Row],[Team]], Sheet1!$A$2:$G$370, 5, FALSE)</f>
        <v>0.51600000000000001</v>
      </c>
      <c r="L57" t="str">
        <f>VLOOKUP(Table1[[#This Row],[Team]], Sheet1!$A$2:$G$370, 6, FALSE)</f>
        <v>9-11</v>
      </c>
      <c r="M57" s="3">
        <f>VLOOKUP(Table1[[#This Row],[Team]], Sheet1!$A$2:$G$370, 7, FALSE)</f>
        <v>0.45</v>
      </c>
    </row>
    <row r="58" spans="1:13" x14ac:dyDescent="0.45">
      <c r="A58">
        <v>142</v>
      </c>
      <c r="B58" t="s">
        <v>168</v>
      </c>
      <c r="C58" t="s">
        <v>52</v>
      </c>
      <c r="D58" t="s">
        <v>432</v>
      </c>
      <c r="E58">
        <v>7</v>
      </c>
      <c r="F58" t="str">
        <f>Table1[[#This Row],[Team]]</f>
        <v>Richmond</v>
      </c>
      <c r="G58">
        <v>1528.50963425144</v>
      </c>
      <c r="H58">
        <f>VLOOKUP(Table1[[#This Row],[Team]], Sheet1!$A$2:$G$370, 3, FALSE)</f>
        <v>1763.4254596501801</v>
      </c>
      <c r="I58">
        <f>_xlfn.RANK.EQ(Table1[[#This Row],[Projected Ending Elo]], Table1[Projected Ending Elo])</f>
        <v>56</v>
      </c>
      <c r="J58" t="str">
        <f>VLOOKUP(Table1[[#This Row],[Team]], Sheet1!$A$2:$G$370, 4, FALSE)</f>
        <v>16-15</v>
      </c>
      <c r="K58" s="3">
        <f>VLOOKUP(Table1[[#This Row],[Team]], Sheet1!$A$2:$G$370, 5, FALSE)</f>
        <v>0.51600000000000001</v>
      </c>
      <c r="L58" t="str">
        <f>VLOOKUP(Table1[[#This Row],[Team]], Sheet1!$A$2:$G$370, 6, FALSE)</f>
        <v>8-10</v>
      </c>
      <c r="M58" s="3">
        <f>VLOOKUP(Table1[[#This Row],[Team]], Sheet1!$A$2:$G$370, 7, FALSE)</f>
        <v>0.44444444444444398</v>
      </c>
    </row>
    <row r="59" spans="1:13" x14ac:dyDescent="0.45">
      <c r="A59">
        <v>60</v>
      </c>
      <c r="B59" t="s">
        <v>72</v>
      </c>
      <c r="C59" t="s">
        <v>8</v>
      </c>
      <c r="D59" t="s">
        <v>8</v>
      </c>
      <c r="E59">
        <v>13</v>
      </c>
      <c r="F59" t="str">
        <f>Table1[[#This Row],[Team]]</f>
        <v>LSU</v>
      </c>
      <c r="G59">
        <v>1706.33007795806</v>
      </c>
      <c r="H59">
        <f>VLOOKUP(Table1[[#This Row],[Team]], Sheet1!$A$2:$G$370, 3, FALSE)</f>
        <v>1763.1348125295101</v>
      </c>
      <c r="I59">
        <f>_xlfn.RANK.EQ(Table1[[#This Row],[Projected Ending Elo]], Table1[Projected Ending Elo])</f>
        <v>57</v>
      </c>
      <c r="J59" t="str">
        <f>VLOOKUP(Table1[[#This Row],[Team]], Sheet1!$A$2:$G$370, 4, FALSE)</f>
        <v>17-13</v>
      </c>
      <c r="K59" s="3">
        <f>VLOOKUP(Table1[[#This Row],[Team]], Sheet1!$A$2:$G$370, 5, FALSE)</f>
        <v>0.56699999999999995</v>
      </c>
      <c r="L59" t="str">
        <f>VLOOKUP(Table1[[#This Row],[Team]], Sheet1!$A$2:$G$370, 6, FALSE)</f>
        <v>8-10</v>
      </c>
      <c r="M59" s="3">
        <f>VLOOKUP(Table1[[#This Row],[Team]], Sheet1!$A$2:$G$370, 7, FALSE)</f>
        <v>0.44444444444444398</v>
      </c>
    </row>
    <row r="60" spans="1:13" x14ac:dyDescent="0.45">
      <c r="A60">
        <v>10</v>
      </c>
      <c r="B60" t="s">
        <v>17</v>
      </c>
      <c r="C60" t="s">
        <v>4</v>
      </c>
      <c r="D60" t="s">
        <v>428</v>
      </c>
      <c r="E60">
        <v>8</v>
      </c>
      <c r="F60" t="str">
        <f>Table1[[#This Row],[Team]]</f>
        <v>Baylor</v>
      </c>
      <c r="G60">
        <v>1857.4212305001299</v>
      </c>
      <c r="H60">
        <f>VLOOKUP(Table1[[#This Row],[Team]], Sheet1!$A$2:$G$370, 3, FALSE)</f>
        <v>1762.7631553316601</v>
      </c>
      <c r="I60">
        <f>_xlfn.RANK.EQ(Table1[[#This Row],[Projected Ending Elo]], Table1[Projected Ending Elo])</f>
        <v>58</v>
      </c>
      <c r="J60" t="str">
        <f>VLOOKUP(Table1[[#This Row],[Team]], Sheet1!$A$2:$G$370, 4, FALSE)</f>
        <v>18-12</v>
      </c>
      <c r="K60" s="3">
        <f>VLOOKUP(Table1[[#This Row],[Team]], Sheet1!$A$2:$G$370, 5, FALSE)</f>
        <v>0.6</v>
      </c>
      <c r="L60" t="str">
        <f>VLOOKUP(Table1[[#This Row],[Team]], Sheet1!$A$2:$G$370, 6, FALSE)</f>
        <v>11-9</v>
      </c>
      <c r="M60" s="3">
        <f>VLOOKUP(Table1[[#This Row],[Team]], Sheet1!$A$2:$G$370, 7, FALSE)</f>
        <v>0.55000000000000004</v>
      </c>
    </row>
    <row r="61" spans="1:13" x14ac:dyDescent="0.45">
      <c r="A61">
        <v>115</v>
      </c>
      <c r="B61" t="s">
        <v>136</v>
      </c>
      <c r="C61" t="s">
        <v>6</v>
      </c>
      <c r="D61" t="s">
        <v>6</v>
      </c>
      <c r="E61">
        <v>17</v>
      </c>
      <c r="F61" t="str">
        <f>Table1[[#This Row],[Team]]</f>
        <v>California</v>
      </c>
      <c r="G61">
        <v>1566.71611330926</v>
      </c>
      <c r="H61">
        <f>VLOOKUP(Table1[[#This Row],[Team]], Sheet1!$A$2:$G$370, 3, FALSE)</f>
        <v>1754.7830741826201</v>
      </c>
      <c r="I61">
        <f>_xlfn.RANK.EQ(Table1[[#This Row],[Projected Ending Elo]], Table1[Projected Ending Elo])</f>
        <v>59</v>
      </c>
      <c r="J61" t="str">
        <f>VLOOKUP(Table1[[#This Row],[Team]], Sheet1!$A$2:$G$370, 4, FALSE)</f>
        <v>14-17</v>
      </c>
      <c r="K61" s="3">
        <f>VLOOKUP(Table1[[#This Row],[Team]], Sheet1!$A$2:$G$370, 5, FALSE)</f>
        <v>0.45200000000000001</v>
      </c>
      <c r="L61" t="str">
        <f>VLOOKUP(Table1[[#This Row],[Team]], Sheet1!$A$2:$G$370, 6, FALSE)</f>
        <v>7-13</v>
      </c>
      <c r="M61" s="3">
        <f>VLOOKUP(Table1[[#This Row],[Team]], Sheet1!$A$2:$G$370, 7, FALSE)</f>
        <v>0.35</v>
      </c>
    </row>
    <row r="62" spans="1:13" x14ac:dyDescent="0.45">
      <c r="A62">
        <v>29</v>
      </c>
      <c r="B62" t="s">
        <v>37</v>
      </c>
      <c r="C62" t="s">
        <v>15</v>
      </c>
      <c r="D62" t="s">
        <v>430</v>
      </c>
      <c r="E62">
        <v>6</v>
      </c>
      <c r="F62" t="str">
        <f>Table1[[#This Row],[Team]]</f>
        <v>Xavier</v>
      </c>
      <c r="G62">
        <v>1775.59467100699</v>
      </c>
      <c r="H62">
        <f>VLOOKUP(Table1[[#This Row],[Team]], Sheet1!$A$2:$G$370, 3, FALSE)</f>
        <v>1753.72955848676</v>
      </c>
      <c r="I62">
        <f>_xlfn.RANK.EQ(Table1[[#This Row],[Projected Ending Elo]], Table1[Projected Ending Elo])</f>
        <v>60</v>
      </c>
      <c r="J62" t="str">
        <f>VLOOKUP(Table1[[#This Row],[Team]], Sheet1!$A$2:$G$370, 4, FALSE)</f>
        <v>19-11</v>
      </c>
      <c r="K62" s="3">
        <f>VLOOKUP(Table1[[#This Row],[Team]], Sheet1!$A$2:$G$370, 5, FALSE)</f>
        <v>0.63300000000000001</v>
      </c>
      <c r="L62" t="str">
        <f>VLOOKUP(Table1[[#This Row],[Team]], Sheet1!$A$2:$G$370, 6, FALSE)</f>
        <v>11-9</v>
      </c>
      <c r="M62" s="3">
        <f>VLOOKUP(Table1[[#This Row],[Team]], Sheet1!$A$2:$G$370, 7, FALSE)</f>
        <v>0.55000000000000004</v>
      </c>
    </row>
    <row r="63" spans="1:13" x14ac:dyDescent="0.45">
      <c r="A63">
        <v>46</v>
      </c>
      <c r="B63" t="s">
        <v>56</v>
      </c>
      <c r="C63" t="s">
        <v>8</v>
      </c>
      <c r="D63" t="s">
        <v>8</v>
      </c>
      <c r="E63">
        <v>10</v>
      </c>
      <c r="F63" t="str">
        <f>Table1[[#This Row],[Team]]</f>
        <v>Oklahoma</v>
      </c>
      <c r="G63">
        <v>1737.2312145993601</v>
      </c>
      <c r="H63">
        <f>VLOOKUP(Table1[[#This Row],[Team]], Sheet1!$A$2:$G$370, 3, FALSE)</f>
        <v>1753.5397407888099</v>
      </c>
      <c r="I63">
        <f>_xlfn.RANK.EQ(Table1[[#This Row],[Projected Ending Elo]], Table1[Projected Ending Elo])</f>
        <v>61</v>
      </c>
      <c r="J63" t="str">
        <f>VLOOKUP(Table1[[#This Row],[Team]], Sheet1!$A$2:$G$370, 4, FALSE)</f>
        <v>17-12</v>
      </c>
      <c r="K63" s="3">
        <f>VLOOKUP(Table1[[#This Row],[Team]], Sheet1!$A$2:$G$370, 5, FALSE)</f>
        <v>0.58599999999999997</v>
      </c>
      <c r="L63" t="str">
        <f>VLOOKUP(Table1[[#This Row],[Team]], Sheet1!$A$2:$G$370, 6, FALSE)</f>
        <v>9-9</v>
      </c>
      <c r="M63" s="3">
        <f>VLOOKUP(Table1[[#This Row],[Team]], Sheet1!$A$2:$G$370, 7, FALSE)</f>
        <v>0.5</v>
      </c>
    </row>
    <row r="64" spans="1:13" x14ac:dyDescent="0.45">
      <c r="A64">
        <v>31</v>
      </c>
      <c r="B64" t="s">
        <v>39</v>
      </c>
      <c r="C64" t="s">
        <v>19</v>
      </c>
      <c r="D64" t="s">
        <v>429</v>
      </c>
      <c r="E64">
        <v>6</v>
      </c>
      <c r="F64" t="str">
        <f>Table1[[#This Row],[Team]]</f>
        <v>Oregon</v>
      </c>
      <c r="G64">
        <v>1772.7244949124099</v>
      </c>
      <c r="H64">
        <f>VLOOKUP(Table1[[#This Row],[Team]], Sheet1!$A$2:$G$370, 3, FALSE)</f>
        <v>1753.2597851845901</v>
      </c>
      <c r="I64">
        <f>_xlfn.RANK.EQ(Table1[[#This Row],[Projected Ending Elo]], Table1[Projected Ending Elo])</f>
        <v>62</v>
      </c>
      <c r="J64" t="str">
        <f>VLOOKUP(Table1[[#This Row],[Team]], Sheet1!$A$2:$G$370, 4, FALSE)</f>
        <v>19-11</v>
      </c>
      <c r="K64" s="3">
        <f>VLOOKUP(Table1[[#This Row],[Team]], Sheet1!$A$2:$G$370, 5, FALSE)</f>
        <v>0.63300000000000001</v>
      </c>
      <c r="L64" t="str">
        <f>VLOOKUP(Table1[[#This Row],[Team]], Sheet1!$A$2:$G$370, 6, FALSE)</f>
        <v>11-9</v>
      </c>
      <c r="M64" s="3">
        <f>VLOOKUP(Table1[[#This Row],[Team]], Sheet1!$A$2:$G$370, 7, FALSE)</f>
        <v>0.55000000000000004</v>
      </c>
    </row>
    <row r="65" spans="1:13" x14ac:dyDescent="0.45">
      <c r="A65">
        <v>83</v>
      </c>
      <c r="B65" t="s">
        <v>96</v>
      </c>
      <c r="C65" t="s">
        <v>4</v>
      </c>
      <c r="D65" t="s">
        <v>428</v>
      </c>
      <c r="E65">
        <v>14</v>
      </c>
      <c r="F65" t="str">
        <f>Table1[[#This Row],[Team]]</f>
        <v>West Virginia</v>
      </c>
      <c r="G65">
        <v>1655.25027959878</v>
      </c>
      <c r="H65">
        <f>VLOOKUP(Table1[[#This Row],[Team]], Sheet1!$A$2:$G$370, 3, FALSE)</f>
        <v>1748.2753549608899</v>
      </c>
      <c r="I65">
        <f>_xlfn.RANK.EQ(Table1[[#This Row],[Projected Ending Elo]], Table1[Projected Ending Elo])</f>
        <v>63</v>
      </c>
      <c r="J65" t="str">
        <f>VLOOKUP(Table1[[#This Row],[Team]], Sheet1!$A$2:$G$370, 4, FALSE)</f>
        <v>13-16</v>
      </c>
      <c r="K65" s="3">
        <f>VLOOKUP(Table1[[#This Row],[Team]], Sheet1!$A$2:$G$370, 5, FALSE)</f>
        <v>0.44800000000000001</v>
      </c>
      <c r="L65" t="str">
        <f>VLOOKUP(Table1[[#This Row],[Team]], Sheet1!$A$2:$G$370, 6, FALSE)</f>
        <v>7-13</v>
      </c>
      <c r="M65" s="3">
        <f>VLOOKUP(Table1[[#This Row],[Team]], Sheet1!$A$2:$G$370, 7, FALSE)</f>
        <v>0.35</v>
      </c>
    </row>
    <row r="66" spans="1:13" x14ac:dyDescent="0.45">
      <c r="A66">
        <v>87</v>
      </c>
      <c r="B66" t="s">
        <v>100</v>
      </c>
      <c r="C66" t="s">
        <v>52</v>
      </c>
      <c r="D66" t="s">
        <v>432</v>
      </c>
      <c r="E66">
        <v>3</v>
      </c>
      <c r="F66" t="str">
        <f>Table1[[#This Row],[Team]]</f>
        <v>Saint Joseph's</v>
      </c>
      <c r="G66">
        <v>1648.4727988325801</v>
      </c>
      <c r="H66">
        <f>VLOOKUP(Table1[[#This Row],[Team]], Sheet1!$A$2:$G$370, 3, FALSE)</f>
        <v>1744.30021627161</v>
      </c>
      <c r="I66">
        <f>_xlfn.RANK.EQ(Table1[[#This Row],[Projected Ending Elo]], Table1[Projected Ending Elo])</f>
        <v>64</v>
      </c>
      <c r="J66" t="str">
        <f>VLOOKUP(Table1[[#This Row],[Team]], Sheet1!$A$2:$G$370, 4, FALSE)</f>
        <v>18-11</v>
      </c>
      <c r="K66" s="3">
        <f>VLOOKUP(Table1[[#This Row],[Team]], Sheet1!$A$2:$G$370, 5, FALSE)</f>
        <v>0.621</v>
      </c>
      <c r="L66" t="str">
        <f>VLOOKUP(Table1[[#This Row],[Team]], Sheet1!$A$2:$G$370, 6, FALSE)</f>
        <v>11-7</v>
      </c>
      <c r="M66" s="3">
        <f>VLOOKUP(Table1[[#This Row],[Team]], Sheet1!$A$2:$G$370, 7, FALSE)</f>
        <v>0.61111111111111105</v>
      </c>
    </row>
    <row r="67" spans="1:13" x14ac:dyDescent="0.45">
      <c r="A67">
        <v>96</v>
      </c>
      <c r="B67" t="s">
        <v>107</v>
      </c>
      <c r="C67" t="s">
        <v>6</v>
      </c>
      <c r="D67" t="s">
        <v>6</v>
      </c>
      <c r="E67">
        <v>14</v>
      </c>
      <c r="F67" t="str">
        <f>Table1[[#This Row],[Team]]</f>
        <v>Virginia Tech</v>
      </c>
      <c r="G67">
        <v>1626.8034984705</v>
      </c>
      <c r="H67">
        <f>VLOOKUP(Table1[[#This Row],[Team]], Sheet1!$A$2:$G$370, 3, FALSE)</f>
        <v>1741.9993875525699</v>
      </c>
      <c r="I67">
        <f>_xlfn.RANK.EQ(Table1[[#This Row],[Projected Ending Elo]], Table1[Projected Ending Elo])</f>
        <v>65</v>
      </c>
      <c r="J67" t="str">
        <f>VLOOKUP(Table1[[#This Row],[Team]], Sheet1!$A$2:$G$370, 4, FALSE)</f>
        <v>15-15</v>
      </c>
      <c r="K67" s="3">
        <f>VLOOKUP(Table1[[#This Row],[Team]], Sheet1!$A$2:$G$370, 5, FALSE)</f>
        <v>0.5</v>
      </c>
      <c r="L67" t="str">
        <f>VLOOKUP(Table1[[#This Row],[Team]], Sheet1!$A$2:$G$370, 6, FALSE)</f>
        <v>8-12</v>
      </c>
      <c r="M67" s="3">
        <f>VLOOKUP(Table1[[#This Row],[Team]], Sheet1!$A$2:$G$370, 7, FALSE)</f>
        <v>0.4</v>
      </c>
    </row>
    <row r="68" spans="1:13" x14ac:dyDescent="0.45">
      <c r="A68">
        <v>25</v>
      </c>
      <c r="B68" t="s">
        <v>33</v>
      </c>
      <c r="C68" t="s">
        <v>8</v>
      </c>
      <c r="D68" t="s">
        <v>8</v>
      </c>
      <c r="E68">
        <v>6</v>
      </c>
      <c r="F68" t="str">
        <f>Table1[[#This Row],[Team]]</f>
        <v>Arkansas</v>
      </c>
      <c r="G68">
        <v>1782.67999181252</v>
      </c>
      <c r="H68">
        <f>VLOOKUP(Table1[[#This Row],[Team]], Sheet1!$A$2:$G$370, 3, FALSE)</f>
        <v>1741.99752288685</v>
      </c>
      <c r="I68">
        <f>_xlfn.RANK.EQ(Table1[[#This Row],[Projected Ending Elo]], Table1[Projected Ending Elo])</f>
        <v>66</v>
      </c>
      <c r="J68" t="str">
        <f>VLOOKUP(Table1[[#This Row],[Team]], Sheet1!$A$2:$G$370, 4, FALSE)</f>
        <v>20-11</v>
      </c>
      <c r="K68" s="3">
        <f>VLOOKUP(Table1[[#This Row],[Team]], Sheet1!$A$2:$G$370, 5, FALSE)</f>
        <v>0.64500000000000002</v>
      </c>
      <c r="L68" t="str">
        <f>VLOOKUP(Table1[[#This Row],[Team]], Sheet1!$A$2:$G$370, 6, FALSE)</f>
        <v>10-8</v>
      </c>
      <c r="M68" s="3">
        <f>VLOOKUP(Table1[[#This Row],[Team]], Sheet1!$A$2:$G$370, 7, FALSE)</f>
        <v>0.55555555555555602</v>
      </c>
    </row>
    <row r="69" spans="1:13" x14ac:dyDescent="0.45">
      <c r="A69">
        <v>85</v>
      </c>
      <c r="B69" t="s">
        <v>98</v>
      </c>
      <c r="C69" t="s">
        <v>4</v>
      </c>
      <c r="D69" t="s">
        <v>428</v>
      </c>
      <c r="E69">
        <v>15</v>
      </c>
      <c r="F69" t="str">
        <f>Table1[[#This Row],[Team]]</f>
        <v>Oklahoma St.</v>
      </c>
      <c r="G69">
        <v>1650.5239571233101</v>
      </c>
      <c r="H69">
        <f>VLOOKUP(Table1[[#This Row],[Team]], Sheet1!$A$2:$G$370, 3, FALSE)</f>
        <v>1740.73943300271</v>
      </c>
      <c r="I69">
        <f>_xlfn.RANK.EQ(Table1[[#This Row],[Projected Ending Elo]], Table1[Projected Ending Elo])</f>
        <v>67</v>
      </c>
      <c r="J69" t="str">
        <f>VLOOKUP(Table1[[#This Row],[Team]], Sheet1!$A$2:$G$370, 4, FALSE)</f>
        <v>13-16</v>
      </c>
      <c r="K69" s="3">
        <f>VLOOKUP(Table1[[#This Row],[Team]], Sheet1!$A$2:$G$370, 5, FALSE)</f>
        <v>0.44800000000000001</v>
      </c>
      <c r="L69" t="str">
        <f>VLOOKUP(Table1[[#This Row],[Team]], Sheet1!$A$2:$G$370, 6, FALSE)</f>
        <v>7-13</v>
      </c>
      <c r="M69" s="3">
        <f>VLOOKUP(Table1[[#This Row],[Team]], Sheet1!$A$2:$G$370, 7, FALSE)</f>
        <v>0.35</v>
      </c>
    </row>
    <row r="70" spans="1:13" x14ac:dyDescent="0.45">
      <c r="A70">
        <v>63</v>
      </c>
      <c r="B70" t="s">
        <v>75</v>
      </c>
      <c r="C70" t="s">
        <v>15</v>
      </c>
      <c r="D70" t="s">
        <v>430</v>
      </c>
      <c r="E70">
        <v>7</v>
      </c>
      <c r="F70" t="str">
        <f>Table1[[#This Row],[Team]]</f>
        <v>Providence</v>
      </c>
      <c r="G70">
        <v>1698.7267082564899</v>
      </c>
      <c r="H70">
        <f>VLOOKUP(Table1[[#This Row],[Team]], Sheet1!$A$2:$G$370, 3, FALSE)</f>
        <v>1735.0829525414099</v>
      </c>
      <c r="I70">
        <f>_xlfn.RANK.EQ(Table1[[#This Row],[Projected Ending Elo]], Table1[Projected Ending Elo])</f>
        <v>68</v>
      </c>
      <c r="J70" t="str">
        <f>VLOOKUP(Table1[[#This Row],[Team]], Sheet1!$A$2:$G$370, 4, FALSE)</f>
        <v>16-13</v>
      </c>
      <c r="K70" s="3">
        <f>VLOOKUP(Table1[[#This Row],[Team]], Sheet1!$A$2:$G$370, 5, FALSE)</f>
        <v>0.55200000000000005</v>
      </c>
      <c r="L70" t="str">
        <f>VLOOKUP(Table1[[#This Row],[Team]], Sheet1!$A$2:$G$370, 6, FALSE)</f>
        <v>9-11</v>
      </c>
      <c r="M70" s="3">
        <f>VLOOKUP(Table1[[#This Row],[Team]], Sheet1!$A$2:$G$370, 7, FALSE)</f>
        <v>0.45</v>
      </c>
    </row>
    <row r="71" spans="1:13" x14ac:dyDescent="0.45">
      <c r="A71">
        <v>55</v>
      </c>
      <c r="B71" t="s">
        <v>66</v>
      </c>
      <c r="C71" t="s">
        <v>19</v>
      </c>
      <c r="D71" t="s">
        <v>429</v>
      </c>
      <c r="E71">
        <v>14</v>
      </c>
      <c r="F71" t="str">
        <f>Table1[[#This Row],[Team]]</f>
        <v>Rutgers</v>
      </c>
      <c r="G71">
        <v>1714.6080347309</v>
      </c>
      <c r="H71">
        <f>VLOOKUP(Table1[[#This Row],[Team]], Sheet1!$A$2:$G$370, 3, FALSE)</f>
        <v>1733.6361806335201</v>
      </c>
      <c r="I71">
        <f>_xlfn.RANK.EQ(Table1[[#This Row],[Projected Ending Elo]], Table1[Projected Ending Elo])</f>
        <v>69</v>
      </c>
      <c r="J71" t="str">
        <f>VLOOKUP(Table1[[#This Row],[Team]], Sheet1!$A$2:$G$370, 4, FALSE)</f>
        <v>16-14</v>
      </c>
      <c r="K71" s="3">
        <f>VLOOKUP(Table1[[#This Row],[Team]], Sheet1!$A$2:$G$370, 5, FALSE)</f>
        <v>0.53300000000000003</v>
      </c>
      <c r="L71" t="str">
        <f>VLOOKUP(Table1[[#This Row],[Team]], Sheet1!$A$2:$G$370, 6, FALSE)</f>
        <v>9-11</v>
      </c>
      <c r="M71" s="3">
        <f>VLOOKUP(Table1[[#This Row],[Team]], Sheet1!$A$2:$G$370, 7, FALSE)</f>
        <v>0.45</v>
      </c>
    </row>
    <row r="72" spans="1:13" x14ac:dyDescent="0.45">
      <c r="A72">
        <v>73</v>
      </c>
      <c r="B72" t="s">
        <v>84</v>
      </c>
      <c r="C72" t="s">
        <v>6</v>
      </c>
      <c r="D72" t="s">
        <v>6</v>
      </c>
      <c r="E72">
        <v>12</v>
      </c>
      <c r="F72" t="str">
        <f>Table1[[#This Row],[Team]]</f>
        <v>Virginia</v>
      </c>
      <c r="G72">
        <v>1669.4095619013201</v>
      </c>
      <c r="H72">
        <f>VLOOKUP(Table1[[#This Row],[Team]], Sheet1!$A$2:$G$370, 3, FALSE)</f>
        <v>1731.6716205873099</v>
      </c>
      <c r="I72">
        <f>_xlfn.RANK.EQ(Table1[[#This Row],[Projected Ending Elo]], Table1[Projected Ending Elo])</f>
        <v>70</v>
      </c>
      <c r="J72" t="str">
        <f>VLOOKUP(Table1[[#This Row],[Team]], Sheet1!$A$2:$G$370, 4, FALSE)</f>
        <v>16-14</v>
      </c>
      <c r="K72" s="3">
        <f>VLOOKUP(Table1[[#This Row],[Team]], Sheet1!$A$2:$G$370, 5, FALSE)</f>
        <v>0.53300000000000003</v>
      </c>
      <c r="L72" t="str">
        <f>VLOOKUP(Table1[[#This Row],[Team]], Sheet1!$A$2:$G$370, 6, FALSE)</f>
        <v>9-11</v>
      </c>
      <c r="M72" s="3">
        <f>VLOOKUP(Table1[[#This Row],[Team]], Sheet1!$A$2:$G$370, 7, FALSE)</f>
        <v>0.45</v>
      </c>
    </row>
    <row r="73" spans="1:13" x14ac:dyDescent="0.45">
      <c r="A73">
        <v>117</v>
      </c>
      <c r="B73" t="s">
        <v>138</v>
      </c>
      <c r="C73" t="s">
        <v>129</v>
      </c>
      <c r="D73" t="s">
        <v>435</v>
      </c>
      <c r="E73">
        <v>2</v>
      </c>
      <c r="F73" t="str">
        <f>Table1[[#This Row],[Team]]</f>
        <v>Troy</v>
      </c>
      <c r="G73">
        <v>1564.7350817578199</v>
      </c>
      <c r="H73">
        <f>VLOOKUP(Table1[[#This Row],[Team]], Sheet1!$A$2:$G$370, 3, FALSE)</f>
        <v>1722.01145539148</v>
      </c>
      <c r="I73">
        <f>_xlfn.RANK.EQ(Table1[[#This Row],[Projected Ending Elo]], Table1[Projected Ending Elo])</f>
        <v>71</v>
      </c>
      <c r="J73" t="str">
        <f>VLOOKUP(Table1[[#This Row],[Team]], Sheet1!$A$2:$G$370, 4, FALSE)</f>
        <v>18-11</v>
      </c>
      <c r="K73" s="3">
        <f>VLOOKUP(Table1[[#This Row],[Team]], Sheet1!$A$2:$G$370, 5, FALSE)</f>
        <v>0.621</v>
      </c>
      <c r="L73" t="str">
        <f>VLOOKUP(Table1[[#This Row],[Team]], Sheet1!$A$2:$G$370, 6, FALSE)</f>
        <v>11-7</v>
      </c>
      <c r="M73" s="3">
        <f>VLOOKUP(Table1[[#This Row],[Team]], Sheet1!$A$2:$G$370, 7, FALSE)</f>
        <v>0.61111111111111105</v>
      </c>
    </row>
    <row r="74" spans="1:13" x14ac:dyDescent="0.45">
      <c r="A74">
        <v>77</v>
      </c>
      <c r="B74" t="s">
        <v>89</v>
      </c>
      <c r="C74" t="s">
        <v>70</v>
      </c>
      <c r="D74" t="s">
        <v>431</v>
      </c>
      <c r="E74">
        <v>5</v>
      </c>
      <c r="F74" t="str">
        <f>Table1[[#This Row],[Team]]</f>
        <v>Colorado St.</v>
      </c>
      <c r="G74">
        <v>1665.9881132446701</v>
      </c>
      <c r="H74">
        <f>VLOOKUP(Table1[[#This Row],[Team]], Sheet1!$A$2:$G$370, 3, FALSE)</f>
        <v>1721.9587299644199</v>
      </c>
      <c r="I74">
        <f>_xlfn.RANK.EQ(Table1[[#This Row],[Projected Ending Elo]], Table1[Projected Ending Elo])</f>
        <v>72</v>
      </c>
      <c r="J74" t="str">
        <f>VLOOKUP(Table1[[#This Row],[Team]], Sheet1!$A$2:$G$370, 4, FALSE)</f>
        <v>19-11</v>
      </c>
      <c r="K74" s="3">
        <f>VLOOKUP(Table1[[#This Row],[Team]], Sheet1!$A$2:$G$370, 5, FALSE)</f>
        <v>0.63300000000000001</v>
      </c>
      <c r="L74" t="str">
        <f>VLOOKUP(Table1[[#This Row],[Team]], Sheet1!$A$2:$G$370, 6, FALSE)</f>
        <v>12-8</v>
      </c>
      <c r="M74" s="3">
        <f>VLOOKUP(Table1[[#This Row],[Team]], Sheet1!$A$2:$G$370, 7, FALSE)</f>
        <v>0.6</v>
      </c>
    </row>
    <row r="75" spans="1:13" x14ac:dyDescent="0.45">
      <c r="A75">
        <v>71</v>
      </c>
      <c r="B75" t="s">
        <v>83</v>
      </c>
      <c r="C75" t="s">
        <v>6</v>
      </c>
      <c r="D75" t="s">
        <v>6</v>
      </c>
      <c r="E75">
        <v>8</v>
      </c>
      <c r="F75" t="str">
        <f>Table1[[#This Row],[Team]]</f>
        <v>Notre Dame</v>
      </c>
      <c r="G75">
        <v>1680.21786917349</v>
      </c>
      <c r="H75">
        <f>VLOOKUP(Table1[[#This Row],[Team]], Sheet1!$A$2:$G$370, 3, FALSE)</f>
        <v>1716.6571970130999</v>
      </c>
      <c r="I75">
        <f>_xlfn.RANK.EQ(Table1[[#This Row],[Projected Ending Elo]], Table1[Projected Ending Elo])</f>
        <v>73</v>
      </c>
      <c r="J75" t="str">
        <f>VLOOKUP(Table1[[#This Row],[Team]], Sheet1!$A$2:$G$370, 4, FALSE)</f>
        <v>17-13</v>
      </c>
      <c r="K75" s="3">
        <f>VLOOKUP(Table1[[#This Row],[Team]], Sheet1!$A$2:$G$370, 5, FALSE)</f>
        <v>0.56699999999999995</v>
      </c>
      <c r="L75" t="str">
        <f>VLOOKUP(Table1[[#This Row],[Team]], Sheet1!$A$2:$G$370, 6, FALSE)</f>
        <v>10-10</v>
      </c>
      <c r="M75" s="3">
        <f>VLOOKUP(Table1[[#This Row],[Team]], Sheet1!$A$2:$G$370, 7, FALSE)</f>
        <v>0.5</v>
      </c>
    </row>
    <row r="76" spans="1:13" x14ac:dyDescent="0.45">
      <c r="A76">
        <v>104</v>
      </c>
      <c r="B76" t="s">
        <v>121</v>
      </c>
      <c r="C76" t="s">
        <v>13</v>
      </c>
      <c r="D76" t="s">
        <v>13</v>
      </c>
      <c r="E76">
        <v>4</v>
      </c>
      <c r="F76" t="str">
        <f>Table1[[#This Row],[Team]]</f>
        <v>Washington St.</v>
      </c>
      <c r="G76">
        <v>1606.55779190966</v>
      </c>
      <c r="H76">
        <f>VLOOKUP(Table1[[#This Row],[Team]], Sheet1!$A$2:$G$370, 3, FALSE)</f>
        <v>1711.0734255028899</v>
      </c>
      <c r="I76">
        <f>_xlfn.RANK.EQ(Table1[[#This Row],[Projected Ending Elo]], Table1[Projected Ending Elo])</f>
        <v>74</v>
      </c>
      <c r="J76" t="str">
        <f>VLOOKUP(Table1[[#This Row],[Team]], Sheet1!$A$2:$G$370, 4, FALSE)</f>
        <v>18-12</v>
      </c>
      <c r="K76" s="3">
        <f>VLOOKUP(Table1[[#This Row],[Team]], Sheet1!$A$2:$G$370, 5, FALSE)</f>
        <v>0.6</v>
      </c>
      <c r="L76" t="str">
        <f>VLOOKUP(Table1[[#This Row],[Team]], Sheet1!$A$2:$G$370, 6, FALSE)</f>
        <v>10-8</v>
      </c>
      <c r="M76" s="3">
        <f>VLOOKUP(Table1[[#This Row],[Team]], Sheet1!$A$2:$G$370, 7, FALSE)</f>
        <v>0.55555555555555602</v>
      </c>
    </row>
    <row r="77" spans="1:13" x14ac:dyDescent="0.45">
      <c r="A77">
        <v>72</v>
      </c>
      <c r="B77" t="s">
        <v>85</v>
      </c>
      <c r="C77" t="s">
        <v>8</v>
      </c>
      <c r="D77" t="s">
        <v>8</v>
      </c>
      <c r="E77">
        <v>15</v>
      </c>
      <c r="F77" t="str">
        <f>Table1[[#This Row],[Team]]</f>
        <v>Vanderbilt</v>
      </c>
      <c r="G77">
        <v>1675.0035105521499</v>
      </c>
      <c r="H77">
        <f>VLOOKUP(Table1[[#This Row],[Team]], Sheet1!$A$2:$G$370, 3, FALSE)</f>
        <v>1710.5688699110699</v>
      </c>
      <c r="I77">
        <f>_xlfn.RANK.EQ(Table1[[#This Row],[Projected Ending Elo]], Table1[Projected Ending Elo])</f>
        <v>75</v>
      </c>
      <c r="J77" t="str">
        <f>VLOOKUP(Table1[[#This Row],[Team]], Sheet1!$A$2:$G$370, 4, FALSE)</f>
        <v>15-14</v>
      </c>
      <c r="K77" s="3">
        <f>VLOOKUP(Table1[[#This Row],[Team]], Sheet1!$A$2:$G$370, 5, FALSE)</f>
        <v>0.51700000000000002</v>
      </c>
      <c r="L77" t="str">
        <f>VLOOKUP(Table1[[#This Row],[Team]], Sheet1!$A$2:$G$370, 6, FALSE)</f>
        <v>7-11</v>
      </c>
      <c r="M77" s="3">
        <f>VLOOKUP(Table1[[#This Row],[Team]], Sheet1!$A$2:$G$370, 7, FALSE)</f>
        <v>0.38888888888888901</v>
      </c>
    </row>
    <row r="78" spans="1:13" x14ac:dyDescent="0.45">
      <c r="A78">
        <v>141</v>
      </c>
      <c r="B78" t="s">
        <v>164</v>
      </c>
      <c r="C78" t="s">
        <v>117</v>
      </c>
      <c r="D78" t="s">
        <v>436</v>
      </c>
      <c r="E78">
        <v>2</v>
      </c>
      <c r="F78" t="str">
        <f>Table1[[#This Row],[Team]]</f>
        <v>UC Santa Barbara</v>
      </c>
      <c r="G78">
        <v>1531.69940933879</v>
      </c>
      <c r="H78">
        <f>VLOOKUP(Table1[[#This Row],[Team]], Sheet1!$A$2:$G$370, 3, FALSE)</f>
        <v>1709.0599429679701</v>
      </c>
      <c r="I78">
        <f>_xlfn.RANK.EQ(Table1[[#This Row],[Projected Ending Elo]], Table1[Projected Ending Elo])</f>
        <v>76</v>
      </c>
      <c r="J78" t="str">
        <f>VLOOKUP(Table1[[#This Row],[Team]], Sheet1!$A$2:$G$370, 4, FALSE)</f>
        <v>22-9</v>
      </c>
      <c r="K78" s="3">
        <f>VLOOKUP(Table1[[#This Row],[Team]], Sheet1!$A$2:$G$370, 5, FALSE)</f>
        <v>0.71</v>
      </c>
      <c r="L78" t="str">
        <f>VLOOKUP(Table1[[#This Row],[Team]], Sheet1!$A$2:$G$370, 6, FALSE)</f>
        <v>13-7</v>
      </c>
      <c r="M78" s="3">
        <f>VLOOKUP(Table1[[#This Row],[Team]], Sheet1!$A$2:$G$370, 7, FALSE)</f>
        <v>0.65</v>
      </c>
    </row>
    <row r="79" spans="1:13" x14ac:dyDescent="0.45">
      <c r="A79">
        <v>59</v>
      </c>
      <c r="B79" t="s">
        <v>71</v>
      </c>
      <c r="C79" t="s">
        <v>70</v>
      </c>
      <c r="D79" t="s">
        <v>431</v>
      </c>
      <c r="E79">
        <v>3</v>
      </c>
      <c r="F79" t="str">
        <f>Table1[[#This Row],[Team]]</f>
        <v>New Mexico</v>
      </c>
      <c r="G79">
        <v>1706.3905087302001</v>
      </c>
      <c r="H79">
        <f>VLOOKUP(Table1[[#This Row],[Team]], Sheet1!$A$2:$G$370, 3, FALSE)</f>
        <v>1708.2811704134299</v>
      </c>
      <c r="I79">
        <f>_xlfn.RANK.EQ(Table1[[#This Row],[Projected Ending Elo]], Table1[Projected Ending Elo])</f>
        <v>77</v>
      </c>
      <c r="J79" t="str">
        <f>VLOOKUP(Table1[[#This Row],[Team]], Sheet1!$A$2:$G$370, 4, FALSE)</f>
        <v>20-10</v>
      </c>
      <c r="K79" s="3">
        <f>VLOOKUP(Table1[[#This Row],[Team]], Sheet1!$A$2:$G$370, 5, FALSE)</f>
        <v>0.66700000000000004</v>
      </c>
      <c r="L79" t="str">
        <f>VLOOKUP(Table1[[#This Row],[Team]], Sheet1!$A$2:$G$370, 6, FALSE)</f>
        <v>13-7</v>
      </c>
      <c r="M79" s="3">
        <f>VLOOKUP(Table1[[#This Row],[Team]], Sheet1!$A$2:$G$370, 7, FALSE)</f>
        <v>0.65</v>
      </c>
    </row>
    <row r="80" spans="1:13" x14ac:dyDescent="0.45">
      <c r="A80">
        <v>84</v>
      </c>
      <c r="B80" t="s">
        <v>97</v>
      </c>
      <c r="C80" t="s">
        <v>6</v>
      </c>
      <c r="D80" t="s">
        <v>6</v>
      </c>
      <c r="E80">
        <v>13</v>
      </c>
      <c r="F80" t="str">
        <f>Table1[[#This Row],[Team]]</f>
        <v>Georgia Tech</v>
      </c>
      <c r="G80">
        <v>1652.2173952850001</v>
      </c>
      <c r="H80">
        <f>VLOOKUP(Table1[[#This Row],[Team]], Sheet1!$A$2:$G$370, 3, FALSE)</f>
        <v>1705.85398536963</v>
      </c>
      <c r="I80">
        <f>_xlfn.RANK.EQ(Table1[[#This Row],[Projected Ending Elo]], Table1[Projected Ending Elo])</f>
        <v>78</v>
      </c>
      <c r="J80" t="str">
        <f>VLOOKUP(Table1[[#This Row],[Team]], Sheet1!$A$2:$G$370, 4, FALSE)</f>
        <v>16-15</v>
      </c>
      <c r="K80" s="3">
        <f>VLOOKUP(Table1[[#This Row],[Team]], Sheet1!$A$2:$G$370, 5, FALSE)</f>
        <v>0.51600000000000001</v>
      </c>
      <c r="L80" t="str">
        <f>VLOOKUP(Table1[[#This Row],[Team]], Sheet1!$A$2:$G$370, 6, FALSE)</f>
        <v>9-11</v>
      </c>
      <c r="M80" s="3">
        <f>VLOOKUP(Table1[[#This Row],[Team]], Sheet1!$A$2:$G$370, 7, FALSE)</f>
        <v>0.45</v>
      </c>
    </row>
    <row r="81" spans="1:13" x14ac:dyDescent="0.45">
      <c r="A81">
        <v>49</v>
      </c>
      <c r="B81" t="s">
        <v>59</v>
      </c>
      <c r="C81" t="s">
        <v>19</v>
      </c>
      <c r="D81" t="s">
        <v>429</v>
      </c>
      <c r="E81">
        <v>15</v>
      </c>
      <c r="F81" t="str">
        <f>Table1[[#This Row],[Team]]</f>
        <v>USC</v>
      </c>
      <c r="G81">
        <v>1724.3455514831601</v>
      </c>
      <c r="H81">
        <f>VLOOKUP(Table1[[#This Row],[Team]], Sheet1!$A$2:$G$370, 3, FALSE)</f>
        <v>1705.11932723124</v>
      </c>
      <c r="I81">
        <f>_xlfn.RANK.EQ(Table1[[#This Row],[Projected Ending Elo]], Table1[Projected Ending Elo])</f>
        <v>79</v>
      </c>
      <c r="J81" t="str">
        <f>VLOOKUP(Table1[[#This Row],[Team]], Sheet1!$A$2:$G$370, 4, FALSE)</f>
        <v>17-13</v>
      </c>
      <c r="K81" s="3">
        <f>VLOOKUP(Table1[[#This Row],[Team]], Sheet1!$A$2:$G$370, 5, FALSE)</f>
        <v>0.56699999999999995</v>
      </c>
      <c r="L81" t="str">
        <f>VLOOKUP(Table1[[#This Row],[Team]], Sheet1!$A$2:$G$370, 6, FALSE)</f>
        <v>9-11</v>
      </c>
      <c r="M81" s="3">
        <f>VLOOKUP(Table1[[#This Row],[Team]], Sheet1!$A$2:$G$370, 7, FALSE)</f>
        <v>0.45</v>
      </c>
    </row>
    <row r="82" spans="1:13" x14ac:dyDescent="0.45">
      <c r="A82">
        <v>67</v>
      </c>
      <c r="B82" t="s">
        <v>78</v>
      </c>
      <c r="C82" t="s">
        <v>6</v>
      </c>
      <c r="D82" t="s">
        <v>6</v>
      </c>
      <c r="E82">
        <v>9</v>
      </c>
      <c r="F82" t="str">
        <f>Table1[[#This Row],[Team]]</f>
        <v>SMU</v>
      </c>
      <c r="G82">
        <v>1689.3529855366301</v>
      </c>
      <c r="H82">
        <f>VLOOKUP(Table1[[#This Row],[Team]], Sheet1!$A$2:$G$370, 3, FALSE)</f>
        <v>1704.55078596914</v>
      </c>
      <c r="I82">
        <f>_xlfn.RANK.EQ(Table1[[#This Row],[Projected Ending Elo]], Table1[Projected Ending Elo])</f>
        <v>80</v>
      </c>
      <c r="J82" t="str">
        <f>VLOOKUP(Table1[[#This Row],[Team]], Sheet1!$A$2:$G$370, 4, FALSE)</f>
        <v>17-13</v>
      </c>
      <c r="K82" s="3">
        <f>VLOOKUP(Table1[[#This Row],[Team]], Sheet1!$A$2:$G$370, 5, FALSE)</f>
        <v>0.56699999999999995</v>
      </c>
      <c r="L82" t="str">
        <f>VLOOKUP(Table1[[#This Row],[Team]], Sheet1!$A$2:$G$370, 6, FALSE)</f>
        <v>10-10</v>
      </c>
      <c r="M82" s="3">
        <f>VLOOKUP(Table1[[#This Row],[Team]], Sheet1!$A$2:$G$370, 7, FALSE)</f>
        <v>0.5</v>
      </c>
    </row>
    <row r="83" spans="1:13" x14ac:dyDescent="0.45">
      <c r="A83">
        <v>32</v>
      </c>
      <c r="B83" t="s">
        <v>40</v>
      </c>
      <c r="C83" t="s">
        <v>19</v>
      </c>
      <c r="D83" t="s">
        <v>429</v>
      </c>
      <c r="E83">
        <v>7</v>
      </c>
      <c r="F83" t="str">
        <f>Table1[[#This Row],[Team]]</f>
        <v>Iowa</v>
      </c>
      <c r="G83">
        <v>1771.7253507425401</v>
      </c>
      <c r="H83">
        <f>VLOOKUP(Table1[[#This Row],[Team]], Sheet1!$A$2:$G$370, 3, FALSE)</f>
        <v>1703.5526398715999</v>
      </c>
      <c r="I83">
        <f>_xlfn.RANK.EQ(Table1[[#This Row],[Projected Ending Elo]], Table1[Projected Ending Elo])</f>
        <v>81</v>
      </c>
      <c r="J83" t="str">
        <f>VLOOKUP(Table1[[#This Row],[Team]], Sheet1!$A$2:$G$370, 4, FALSE)</f>
        <v>20-11</v>
      </c>
      <c r="K83" s="3">
        <f>VLOOKUP(Table1[[#This Row],[Team]], Sheet1!$A$2:$G$370, 5, FALSE)</f>
        <v>0.64500000000000002</v>
      </c>
      <c r="L83" t="str">
        <f>VLOOKUP(Table1[[#This Row],[Team]], Sheet1!$A$2:$G$370, 6, FALSE)</f>
        <v>11-9</v>
      </c>
      <c r="M83" s="3">
        <f>VLOOKUP(Table1[[#This Row],[Team]], Sheet1!$A$2:$G$370, 7, FALSE)</f>
        <v>0.55000000000000004</v>
      </c>
    </row>
    <row r="84" spans="1:13" x14ac:dyDescent="0.45">
      <c r="A84">
        <v>64</v>
      </c>
      <c r="B84" t="s">
        <v>76</v>
      </c>
      <c r="C84" t="s">
        <v>8</v>
      </c>
      <c r="D84" t="s">
        <v>8</v>
      </c>
      <c r="E84">
        <v>14</v>
      </c>
      <c r="F84" t="str">
        <f>Table1[[#This Row],[Team]]</f>
        <v>South Carolina</v>
      </c>
      <c r="G84">
        <v>1695.71597509502</v>
      </c>
      <c r="H84">
        <f>VLOOKUP(Table1[[#This Row],[Team]], Sheet1!$A$2:$G$370, 3, FALSE)</f>
        <v>1702.4361555227499</v>
      </c>
      <c r="I84">
        <f>_xlfn.RANK.EQ(Table1[[#This Row],[Projected Ending Elo]], Table1[Projected Ending Elo])</f>
        <v>82</v>
      </c>
      <c r="J84" t="str">
        <f>VLOOKUP(Table1[[#This Row],[Team]], Sheet1!$A$2:$G$370, 4, FALSE)</f>
        <v>16-14</v>
      </c>
      <c r="K84" s="3">
        <f>VLOOKUP(Table1[[#This Row],[Team]], Sheet1!$A$2:$G$370, 5, FALSE)</f>
        <v>0.53300000000000003</v>
      </c>
      <c r="L84" t="str">
        <f>VLOOKUP(Table1[[#This Row],[Team]], Sheet1!$A$2:$G$370, 6, FALSE)</f>
        <v>8-10</v>
      </c>
      <c r="M84" s="3">
        <f>VLOOKUP(Table1[[#This Row],[Team]], Sheet1!$A$2:$G$370, 7, FALSE)</f>
        <v>0.44444444444444398</v>
      </c>
    </row>
    <row r="85" spans="1:13" x14ac:dyDescent="0.45">
      <c r="A85">
        <v>65</v>
      </c>
      <c r="B85" t="s">
        <v>77</v>
      </c>
      <c r="C85" t="s">
        <v>19</v>
      </c>
      <c r="D85" t="s">
        <v>429</v>
      </c>
      <c r="E85">
        <v>16</v>
      </c>
      <c r="F85" t="str">
        <f>Table1[[#This Row],[Team]]</f>
        <v>Penn St.</v>
      </c>
      <c r="G85">
        <v>1693.3109870926801</v>
      </c>
      <c r="H85">
        <f>VLOOKUP(Table1[[#This Row],[Team]], Sheet1!$A$2:$G$370, 3, FALSE)</f>
        <v>1701.5007287803601</v>
      </c>
      <c r="I85">
        <f>_xlfn.RANK.EQ(Table1[[#This Row],[Projected Ending Elo]], Table1[Projected Ending Elo])</f>
        <v>83</v>
      </c>
      <c r="J85" t="str">
        <f>VLOOKUP(Table1[[#This Row],[Team]], Sheet1!$A$2:$G$370, 4, FALSE)</f>
        <v>17-13</v>
      </c>
      <c r="K85" s="3">
        <f>VLOOKUP(Table1[[#This Row],[Team]], Sheet1!$A$2:$G$370, 5, FALSE)</f>
        <v>0.56699999999999995</v>
      </c>
      <c r="L85" t="str">
        <f>VLOOKUP(Table1[[#This Row],[Team]], Sheet1!$A$2:$G$370, 6, FALSE)</f>
        <v>9-11</v>
      </c>
      <c r="M85" s="3">
        <f>VLOOKUP(Table1[[#This Row],[Team]], Sheet1!$A$2:$G$370, 7, FALSE)</f>
        <v>0.45</v>
      </c>
    </row>
    <row r="86" spans="1:13" hidden="1" x14ac:dyDescent="0.45">
      <c r="A86">
        <v>119</v>
      </c>
      <c r="B86" t="s">
        <v>142</v>
      </c>
      <c r="C86" t="s">
        <v>143</v>
      </c>
      <c r="D86" t="s">
        <v>437</v>
      </c>
      <c r="E86">
        <v>1</v>
      </c>
      <c r="F86" t="str">
        <f>Table1[[#This Row],[Team]]</f>
        <v>Wofford</v>
      </c>
      <c r="G86">
        <v>1562.6244450305401</v>
      </c>
      <c r="H86">
        <f>VLOOKUP(Table1[[#This Row],[Team]], Sheet1!$A$2:$G$370, 3, FALSE)</f>
        <v>1690.1551655966</v>
      </c>
      <c r="I86">
        <f>_xlfn.RANK.EQ(Table1[[#This Row],[Projected Ending Elo]], Table1[Projected Ending Elo])</f>
        <v>84</v>
      </c>
      <c r="J86" t="str">
        <f>VLOOKUP(Table1[[#This Row],[Team]], Sheet1!$A$2:$G$370, 4, FALSE)</f>
        <v>21-10</v>
      </c>
      <c r="K86" s="3">
        <f>VLOOKUP(Table1[[#This Row],[Team]], Sheet1!$A$2:$G$370, 5, FALSE)</f>
        <v>0.67700000000000005</v>
      </c>
      <c r="L86" t="str">
        <f>VLOOKUP(Table1[[#This Row],[Team]], Sheet1!$A$2:$G$370, 6, FALSE)</f>
        <v>12-6</v>
      </c>
      <c r="M86" s="3">
        <f>VLOOKUP(Table1[[#This Row],[Team]], Sheet1!$A$2:$G$370, 7, FALSE)</f>
        <v>0.66666666666666696</v>
      </c>
    </row>
    <row r="87" spans="1:13" x14ac:dyDescent="0.45">
      <c r="A87">
        <v>164</v>
      </c>
      <c r="B87" t="s">
        <v>191</v>
      </c>
      <c r="C87" t="s">
        <v>123</v>
      </c>
      <c r="D87" t="s">
        <v>438</v>
      </c>
      <c r="E87">
        <v>2</v>
      </c>
      <c r="F87" t="str">
        <f>Table1[[#This Row],[Team]]</f>
        <v>Winthrop</v>
      </c>
      <c r="G87">
        <v>1497.89085699918</v>
      </c>
      <c r="H87">
        <f>VLOOKUP(Table1[[#This Row],[Team]], Sheet1!$A$2:$G$370, 3, FALSE)</f>
        <v>1683.9879211426601</v>
      </c>
      <c r="I87">
        <f>_xlfn.RANK.EQ(Table1[[#This Row],[Projected Ending Elo]], Table1[Projected Ending Elo])</f>
        <v>85</v>
      </c>
      <c r="J87" t="str">
        <f>VLOOKUP(Table1[[#This Row],[Team]], Sheet1!$A$2:$G$370, 4, FALSE)</f>
        <v>20-11</v>
      </c>
      <c r="K87" s="3">
        <f>VLOOKUP(Table1[[#This Row],[Team]], Sheet1!$A$2:$G$370, 5, FALSE)</f>
        <v>0.64500000000000002</v>
      </c>
      <c r="L87" t="str">
        <f>VLOOKUP(Table1[[#This Row],[Team]], Sheet1!$A$2:$G$370, 6, FALSE)</f>
        <v>10-6</v>
      </c>
      <c r="M87" s="3">
        <f>VLOOKUP(Table1[[#This Row],[Team]], Sheet1!$A$2:$G$370, 7, FALSE)</f>
        <v>0.625</v>
      </c>
    </row>
    <row r="88" spans="1:13" hidden="1" x14ac:dyDescent="0.45">
      <c r="A88">
        <v>91</v>
      </c>
      <c r="B88" t="s">
        <v>105</v>
      </c>
      <c r="C88" t="s">
        <v>106</v>
      </c>
      <c r="D88" t="s">
        <v>433</v>
      </c>
      <c r="E88">
        <v>1</v>
      </c>
      <c r="F88" t="str">
        <f>Table1[[#This Row],[Team]]</f>
        <v>Bradley</v>
      </c>
      <c r="G88">
        <v>1640.0751306714999</v>
      </c>
      <c r="H88">
        <f>VLOOKUP(Table1[[#This Row],[Team]], Sheet1!$A$2:$G$370, 3, FALSE)</f>
        <v>1682.7713876862299</v>
      </c>
      <c r="I88">
        <f>_xlfn.RANK.EQ(Table1[[#This Row],[Projected Ending Elo]], Table1[Projected Ending Elo])</f>
        <v>86</v>
      </c>
      <c r="J88" t="str">
        <f>VLOOKUP(Table1[[#This Row],[Team]], Sheet1!$A$2:$G$370, 4, FALSE)</f>
        <v>21-8</v>
      </c>
      <c r="K88" s="3">
        <f>VLOOKUP(Table1[[#This Row],[Team]], Sheet1!$A$2:$G$370, 5, FALSE)</f>
        <v>0.72399999999999998</v>
      </c>
      <c r="L88" t="str">
        <f>VLOOKUP(Table1[[#This Row],[Team]], Sheet1!$A$2:$G$370, 6, FALSE)</f>
        <v>14-6</v>
      </c>
      <c r="M88" s="3">
        <f>VLOOKUP(Table1[[#This Row],[Team]], Sheet1!$A$2:$G$370, 7, FALSE)</f>
        <v>0.7</v>
      </c>
    </row>
    <row r="89" spans="1:13" x14ac:dyDescent="0.45">
      <c r="A89">
        <v>144</v>
      </c>
      <c r="B89" t="s">
        <v>169</v>
      </c>
      <c r="C89" t="s">
        <v>55</v>
      </c>
      <c r="D89" t="s">
        <v>250</v>
      </c>
      <c r="E89">
        <v>4</v>
      </c>
      <c r="F89" t="str">
        <f>Table1[[#This Row],[Team]]</f>
        <v>Tulsa</v>
      </c>
      <c r="G89">
        <v>1527.8398714704099</v>
      </c>
      <c r="H89">
        <f>VLOOKUP(Table1[[#This Row],[Team]], Sheet1!$A$2:$G$370, 3, FALSE)</f>
        <v>1681.0047195877701</v>
      </c>
      <c r="I89">
        <f>_xlfn.RANK.EQ(Table1[[#This Row],[Projected Ending Elo]], Table1[Projected Ending Elo])</f>
        <v>87</v>
      </c>
      <c r="J89" t="str">
        <f>VLOOKUP(Table1[[#This Row],[Team]], Sheet1!$A$2:$G$370, 4, FALSE)</f>
        <v>18-13</v>
      </c>
      <c r="K89" s="3">
        <f>VLOOKUP(Table1[[#This Row],[Team]], Sheet1!$A$2:$G$370, 5, FALSE)</f>
        <v>0.58099999999999996</v>
      </c>
      <c r="L89" t="str">
        <f>VLOOKUP(Table1[[#This Row],[Team]], Sheet1!$A$2:$G$370, 6, FALSE)</f>
        <v>9-9</v>
      </c>
      <c r="M89" s="3">
        <f>VLOOKUP(Table1[[#This Row],[Team]], Sheet1!$A$2:$G$370, 7, FALSE)</f>
        <v>0.5</v>
      </c>
    </row>
    <row r="90" spans="1:13" x14ac:dyDescent="0.45">
      <c r="A90">
        <v>124</v>
      </c>
      <c r="B90" t="s">
        <v>149</v>
      </c>
      <c r="C90" t="s">
        <v>6</v>
      </c>
      <c r="D90" t="s">
        <v>6</v>
      </c>
      <c r="E90">
        <v>18</v>
      </c>
      <c r="F90" t="str">
        <f>Table1[[#This Row],[Team]]</f>
        <v>Boston College</v>
      </c>
      <c r="G90">
        <v>1547.53237398121</v>
      </c>
      <c r="H90">
        <f>VLOOKUP(Table1[[#This Row],[Team]], Sheet1!$A$2:$G$370, 3, FALSE)</f>
        <v>1680.1246407920801</v>
      </c>
      <c r="I90">
        <f>_xlfn.RANK.EQ(Table1[[#This Row],[Projected Ending Elo]], Table1[Projected Ending Elo])</f>
        <v>88</v>
      </c>
      <c r="J90" t="str">
        <f>VLOOKUP(Table1[[#This Row],[Team]], Sheet1!$A$2:$G$370, 4, FALSE)</f>
        <v>12-17</v>
      </c>
      <c r="K90" s="3">
        <f>VLOOKUP(Table1[[#This Row],[Team]], Sheet1!$A$2:$G$370, 5, FALSE)</f>
        <v>0.41399999999999998</v>
      </c>
      <c r="L90" t="str">
        <f>VLOOKUP(Table1[[#This Row],[Team]], Sheet1!$A$2:$G$370, 6, FALSE)</f>
        <v>6-14</v>
      </c>
      <c r="M90" s="3">
        <f>VLOOKUP(Table1[[#This Row],[Team]], Sheet1!$A$2:$G$370, 7, FALSE)</f>
        <v>0.3</v>
      </c>
    </row>
    <row r="91" spans="1:13" hidden="1" x14ac:dyDescent="0.45">
      <c r="A91">
        <v>109</v>
      </c>
      <c r="B91" t="s">
        <v>128</v>
      </c>
      <c r="C91" t="s">
        <v>129</v>
      </c>
      <c r="D91" t="s">
        <v>435</v>
      </c>
      <c r="E91">
        <v>1</v>
      </c>
      <c r="F91" t="str">
        <f>Table1[[#This Row],[Team]]</f>
        <v>Arkansas St.</v>
      </c>
      <c r="G91">
        <v>1579.67955783354</v>
      </c>
      <c r="H91">
        <f>VLOOKUP(Table1[[#This Row],[Team]], Sheet1!$A$2:$G$370, 3, FALSE)</f>
        <v>1679.8008817874299</v>
      </c>
      <c r="I91">
        <f>_xlfn.RANK.EQ(Table1[[#This Row],[Projected Ending Elo]], Table1[Projected Ending Elo])</f>
        <v>89</v>
      </c>
      <c r="J91" t="str">
        <f>VLOOKUP(Table1[[#This Row],[Team]], Sheet1!$A$2:$G$370, 4, FALSE)</f>
        <v>19-11</v>
      </c>
      <c r="K91" s="3">
        <f>VLOOKUP(Table1[[#This Row],[Team]], Sheet1!$A$2:$G$370, 5, FALSE)</f>
        <v>0.63300000000000001</v>
      </c>
      <c r="L91" t="str">
        <f>VLOOKUP(Table1[[#This Row],[Team]], Sheet1!$A$2:$G$370, 6, FALSE)</f>
        <v>12-6</v>
      </c>
      <c r="M91" s="3">
        <f>VLOOKUP(Table1[[#This Row],[Team]], Sheet1!$A$2:$G$370, 7, FALSE)</f>
        <v>0.66666666666666696</v>
      </c>
    </row>
    <row r="92" spans="1:13" x14ac:dyDescent="0.45">
      <c r="A92">
        <v>69</v>
      </c>
      <c r="B92" t="s">
        <v>81</v>
      </c>
      <c r="C92" t="s">
        <v>6</v>
      </c>
      <c r="D92" t="s">
        <v>6</v>
      </c>
      <c r="E92">
        <v>10</v>
      </c>
      <c r="F92" t="str">
        <f>Table1[[#This Row],[Team]]</f>
        <v>Syracuse</v>
      </c>
      <c r="G92">
        <v>1686.6824463630901</v>
      </c>
      <c r="H92">
        <f>VLOOKUP(Table1[[#This Row],[Team]], Sheet1!$A$2:$G$370, 3, FALSE)</f>
        <v>1677.6182994933699</v>
      </c>
      <c r="I92">
        <f>_xlfn.RANK.EQ(Table1[[#This Row],[Projected Ending Elo]], Table1[Projected Ending Elo])</f>
        <v>90</v>
      </c>
      <c r="J92" t="str">
        <f>VLOOKUP(Table1[[#This Row],[Team]], Sheet1!$A$2:$G$370, 4, FALSE)</f>
        <v>17-13</v>
      </c>
      <c r="K92" s="3">
        <f>VLOOKUP(Table1[[#This Row],[Team]], Sheet1!$A$2:$G$370, 5, FALSE)</f>
        <v>0.56699999999999995</v>
      </c>
      <c r="L92" t="str">
        <f>VLOOKUP(Table1[[#This Row],[Team]], Sheet1!$A$2:$G$370, 6, FALSE)</f>
        <v>10-10</v>
      </c>
      <c r="M92" s="3">
        <f>VLOOKUP(Table1[[#This Row],[Team]], Sheet1!$A$2:$G$370, 7, FALSE)</f>
        <v>0.5</v>
      </c>
    </row>
    <row r="93" spans="1:13" x14ac:dyDescent="0.45">
      <c r="A93">
        <v>53</v>
      </c>
      <c r="B93" t="s">
        <v>64</v>
      </c>
      <c r="C93" t="s">
        <v>8</v>
      </c>
      <c r="D93" t="s">
        <v>8</v>
      </c>
      <c r="E93">
        <v>16</v>
      </c>
      <c r="F93" t="str">
        <f>Table1[[#This Row],[Team]]</f>
        <v>Missouri</v>
      </c>
      <c r="G93">
        <v>1715.9277123731199</v>
      </c>
      <c r="H93">
        <f>VLOOKUP(Table1[[#This Row],[Team]], Sheet1!$A$2:$G$370, 3, FALSE)</f>
        <v>1675.7976997317101</v>
      </c>
      <c r="I93">
        <f>_xlfn.RANK.EQ(Table1[[#This Row],[Projected Ending Elo]], Table1[Projected Ending Elo])</f>
        <v>91</v>
      </c>
      <c r="J93" t="str">
        <f>VLOOKUP(Table1[[#This Row],[Team]], Sheet1!$A$2:$G$370, 4, FALSE)</f>
        <v>16-15</v>
      </c>
      <c r="K93" s="3">
        <f>VLOOKUP(Table1[[#This Row],[Team]], Sheet1!$A$2:$G$370, 5, FALSE)</f>
        <v>0.51600000000000001</v>
      </c>
      <c r="L93" t="str">
        <f>VLOOKUP(Table1[[#This Row],[Team]], Sheet1!$A$2:$G$370, 6, FALSE)</f>
        <v>7-11</v>
      </c>
      <c r="M93" s="3">
        <f>VLOOKUP(Table1[[#This Row],[Team]], Sheet1!$A$2:$G$370, 7, FALSE)</f>
        <v>0.38888888888888901</v>
      </c>
    </row>
    <row r="94" spans="1:13" x14ac:dyDescent="0.45">
      <c r="A94">
        <v>54</v>
      </c>
      <c r="B94" t="s">
        <v>65</v>
      </c>
      <c r="C94" t="s">
        <v>6</v>
      </c>
      <c r="D94" t="s">
        <v>6</v>
      </c>
      <c r="E94">
        <v>11</v>
      </c>
      <c r="F94" t="str">
        <f>Table1[[#This Row],[Team]]</f>
        <v>N.C. State</v>
      </c>
      <c r="G94">
        <v>1715.1188532113699</v>
      </c>
      <c r="H94">
        <f>VLOOKUP(Table1[[#This Row],[Team]], Sheet1!$A$2:$G$370, 3, FALSE)</f>
        <v>1674.99866020326</v>
      </c>
      <c r="I94">
        <f>_xlfn.RANK.EQ(Table1[[#This Row],[Projected Ending Elo]], Table1[Projected Ending Elo])</f>
        <v>92</v>
      </c>
      <c r="J94" t="str">
        <f>VLOOKUP(Table1[[#This Row],[Team]], Sheet1!$A$2:$G$370, 4, FALSE)</f>
        <v>18-12</v>
      </c>
      <c r="K94" s="3">
        <f>VLOOKUP(Table1[[#This Row],[Team]], Sheet1!$A$2:$G$370, 5, FALSE)</f>
        <v>0.6</v>
      </c>
      <c r="L94" t="str">
        <f>VLOOKUP(Table1[[#This Row],[Team]], Sheet1!$A$2:$G$370, 6, FALSE)</f>
        <v>10-10</v>
      </c>
      <c r="M94" s="3">
        <f>VLOOKUP(Table1[[#This Row],[Team]], Sheet1!$A$2:$G$370, 7, FALSE)</f>
        <v>0.5</v>
      </c>
    </row>
    <row r="95" spans="1:13" x14ac:dyDescent="0.45">
      <c r="A95">
        <v>78</v>
      </c>
      <c r="B95" t="s">
        <v>90</v>
      </c>
      <c r="C95" t="s">
        <v>55</v>
      </c>
      <c r="D95" t="s">
        <v>250</v>
      </c>
      <c r="E95">
        <v>2</v>
      </c>
      <c r="F95" t="str">
        <f>Table1[[#This Row],[Team]]</f>
        <v>UAB</v>
      </c>
      <c r="G95">
        <v>1661.72818492344</v>
      </c>
      <c r="H95">
        <f>VLOOKUP(Table1[[#This Row],[Team]], Sheet1!$A$2:$G$370, 3, FALSE)</f>
        <v>1674.6369464730201</v>
      </c>
      <c r="I95">
        <f>_xlfn.RANK.EQ(Table1[[#This Row],[Projected Ending Elo]], Table1[Projected Ending Elo])</f>
        <v>93</v>
      </c>
      <c r="J95" t="str">
        <f>VLOOKUP(Table1[[#This Row],[Team]], Sheet1!$A$2:$G$370, 4, FALSE)</f>
        <v>20-9</v>
      </c>
      <c r="K95" s="3">
        <f>VLOOKUP(Table1[[#This Row],[Team]], Sheet1!$A$2:$G$370, 5, FALSE)</f>
        <v>0.69</v>
      </c>
      <c r="L95" t="str">
        <f>VLOOKUP(Table1[[#This Row],[Team]], Sheet1!$A$2:$G$370, 6, FALSE)</f>
        <v>12-6</v>
      </c>
      <c r="M95" s="3">
        <f>VLOOKUP(Table1[[#This Row],[Team]], Sheet1!$A$2:$G$370, 7, FALSE)</f>
        <v>0.66666666666666696</v>
      </c>
    </row>
    <row r="96" spans="1:13" hidden="1" x14ac:dyDescent="0.45">
      <c r="A96">
        <v>90</v>
      </c>
      <c r="B96" t="s">
        <v>103</v>
      </c>
      <c r="C96" t="s">
        <v>104</v>
      </c>
      <c r="D96" t="s">
        <v>444</v>
      </c>
      <c r="E96">
        <v>1</v>
      </c>
      <c r="F96" t="str">
        <f>Table1[[#This Row],[Team]]</f>
        <v>McNeese</v>
      </c>
      <c r="G96">
        <v>1640.2871836055499</v>
      </c>
      <c r="H96">
        <f>VLOOKUP(Table1[[#This Row],[Team]], Sheet1!$A$2:$G$370, 3, FALSE)</f>
        <v>1673.55797038436</v>
      </c>
      <c r="I96">
        <f>_xlfn.RANK.EQ(Table1[[#This Row],[Projected Ending Elo]], Table1[Projected Ending Elo])</f>
        <v>94</v>
      </c>
      <c r="J96" t="str">
        <f>VLOOKUP(Table1[[#This Row],[Team]], Sheet1!$A$2:$G$370, 4, FALSE)</f>
        <v>21-8</v>
      </c>
      <c r="K96" s="3">
        <f>VLOOKUP(Table1[[#This Row],[Team]], Sheet1!$A$2:$G$370, 5, FALSE)</f>
        <v>0.72399999999999998</v>
      </c>
      <c r="L96" t="str">
        <f>VLOOKUP(Table1[[#This Row],[Team]], Sheet1!$A$2:$G$370, 6, FALSE)</f>
        <v>16-4</v>
      </c>
      <c r="M96" s="3">
        <f>VLOOKUP(Table1[[#This Row],[Team]], Sheet1!$A$2:$G$370, 7, FALSE)</f>
        <v>0.8</v>
      </c>
    </row>
    <row r="97" spans="1:13" x14ac:dyDescent="0.45">
      <c r="A97">
        <v>102</v>
      </c>
      <c r="B97" t="s">
        <v>119</v>
      </c>
      <c r="C97" t="s">
        <v>6</v>
      </c>
      <c r="D97" t="s">
        <v>6</v>
      </c>
      <c r="E97">
        <v>15</v>
      </c>
      <c r="F97" t="str">
        <f>Table1[[#This Row],[Team]]</f>
        <v>Stanford</v>
      </c>
      <c r="G97">
        <v>1608.8269392883899</v>
      </c>
      <c r="H97">
        <f>VLOOKUP(Table1[[#This Row],[Team]], Sheet1!$A$2:$G$370, 3, FALSE)</f>
        <v>1672.69728185085</v>
      </c>
      <c r="I97">
        <f>_xlfn.RANK.EQ(Table1[[#This Row],[Projected Ending Elo]], Table1[Projected Ending Elo])</f>
        <v>95</v>
      </c>
      <c r="J97" t="str">
        <f>VLOOKUP(Table1[[#This Row],[Team]], Sheet1!$A$2:$G$370, 4, FALSE)</f>
        <v>15-16</v>
      </c>
      <c r="K97" s="3">
        <f>VLOOKUP(Table1[[#This Row],[Team]], Sheet1!$A$2:$G$370, 5, FALSE)</f>
        <v>0.48399999999999999</v>
      </c>
      <c r="L97" t="str">
        <f>VLOOKUP(Table1[[#This Row],[Team]], Sheet1!$A$2:$G$370, 6, FALSE)</f>
        <v>8-12</v>
      </c>
      <c r="M97" s="3">
        <f>VLOOKUP(Table1[[#This Row],[Team]], Sheet1!$A$2:$G$370, 7, FALSE)</f>
        <v>0.4</v>
      </c>
    </row>
    <row r="98" spans="1:13" x14ac:dyDescent="0.45">
      <c r="A98">
        <v>93</v>
      </c>
      <c r="B98" t="s">
        <v>109</v>
      </c>
      <c r="C98" t="s">
        <v>52</v>
      </c>
      <c r="D98" t="s">
        <v>432</v>
      </c>
      <c r="E98">
        <v>4</v>
      </c>
      <c r="F98" t="str">
        <f>Table1[[#This Row],[Team]]</f>
        <v>George Mason</v>
      </c>
      <c r="G98">
        <v>1630.1282422972299</v>
      </c>
      <c r="H98">
        <f>VLOOKUP(Table1[[#This Row],[Team]], Sheet1!$A$2:$G$370, 3, FALSE)</f>
        <v>1671.8538594761401</v>
      </c>
      <c r="I98">
        <f>_xlfn.RANK.EQ(Table1[[#This Row],[Projected Ending Elo]], Table1[Projected Ending Elo])</f>
        <v>96</v>
      </c>
      <c r="J98" t="str">
        <f>VLOOKUP(Table1[[#This Row],[Team]], Sheet1!$A$2:$G$370, 4, FALSE)</f>
        <v>20-11</v>
      </c>
      <c r="K98" s="3">
        <f>VLOOKUP(Table1[[#This Row],[Team]], Sheet1!$A$2:$G$370, 5, FALSE)</f>
        <v>0.64500000000000002</v>
      </c>
      <c r="L98" t="str">
        <f>VLOOKUP(Table1[[#This Row],[Team]], Sheet1!$A$2:$G$370, 6, FALSE)</f>
        <v>11-7</v>
      </c>
      <c r="M98" s="3">
        <f>VLOOKUP(Table1[[#This Row],[Team]], Sheet1!$A$2:$G$370, 7, FALSE)</f>
        <v>0.61111111111111105</v>
      </c>
    </row>
    <row r="99" spans="1:13" x14ac:dyDescent="0.45">
      <c r="A99">
        <v>116</v>
      </c>
      <c r="B99" t="s">
        <v>137</v>
      </c>
      <c r="C99" t="s">
        <v>126</v>
      </c>
      <c r="D99" t="s">
        <v>126</v>
      </c>
      <c r="E99">
        <v>2</v>
      </c>
      <c r="F99" t="str">
        <f>Table1[[#This Row],[Team]]</f>
        <v>Western Kentucky</v>
      </c>
      <c r="G99">
        <v>1565.3655575118701</v>
      </c>
      <c r="H99">
        <f>VLOOKUP(Table1[[#This Row],[Team]], Sheet1!$A$2:$G$370, 3, FALSE)</f>
        <v>1667.9942201024901</v>
      </c>
      <c r="I99">
        <f>_xlfn.RANK.EQ(Table1[[#This Row],[Projected Ending Elo]], Table1[Projected Ending Elo])</f>
        <v>97</v>
      </c>
      <c r="J99" t="str">
        <f>VLOOKUP(Table1[[#This Row],[Team]], Sheet1!$A$2:$G$370, 4, FALSE)</f>
        <v>19-12</v>
      </c>
      <c r="K99" s="3">
        <f>VLOOKUP(Table1[[#This Row],[Team]], Sheet1!$A$2:$G$370, 5, FALSE)</f>
        <v>0.61299999999999999</v>
      </c>
      <c r="L99" t="str">
        <f>VLOOKUP(Table1[[#This Row],[Team]], Sheet1!$A$2:$G$370, 6, FALSE)</f>
        <v>11-7</v>
      </c>
      <c r="M99" s="3">
        <f>VLOOKUP(Table1[[#This Row],[Team]], Sheet1!$A$2:$G$370, 7, FALSE)</f>
        <v>0.61111111111111105</v>
      </c>
    </row>
    <row r="100" spans="1:13" x14ac:dyDescent="0.45">
      <c r="A100">
        <v>183</v>
      </c>
      <c r="B100" t="s">
        <v>210</v>
      </c>
      <c r="C100" t="s">
        <v>55</v>
      </c>
      <c r="D100" t="s">
        <v>250</v>
      </c>
      <c r="E100">
        <v>11</v>
      </c>
      <c r="F100" t="str">
        <f>Table1[[#This Row],[Team]]</f>
        <v>Tulane</v>
      </c>
      <c r="G100">
        <v>1475.5381492762001</v>
      </c>
      <c r="H100">
        <f>VLOOKUP(Table1[[#This Row],[Team]], Sheet1!$A$2:$G$370, 3, FALSE)</f>
        <v>1667.9531280707699</v>
      </c>
      <c r="I100">
        <f>_xlfn.RANK.EQ(Table1[[#This Row],[Projected Ending Elo]], Table1[Projected Ending Elo])</f>
        <v>98</v>
      </c>
      <c r="J100" t="str">
        <f>VLOOKUP(Table1[[#This Row],[Team]], Sheet1!$A$2:$G$370, 4, FALSE)</f>
        <v>15-15</v>
      </c>
      <c r="K100" s="3">
        <f>VLOOKUP(Table1[[#This Row],[Team]], Sheet1!$A$2:$G$370, 5, FALSE)</f>
        <v>0.5</v>
      </c>
      <c r="L100" t="str">
        <f>VLOOKUP(Table1[[#This Row],[Team]], Sheet1!$A$2:$G$370, 6, FALSE)</f>
        <v>7-11</v>
      </c>
      <c r="M100" s="3">
        <f>VLOOKUP(Table1[[#This Row],[Team]], Sheet1!$A$2:$G$370, 7, FALSE)</f>
        <v>0.38888888888888901</v>
      </c>
    </row>
    <row r="101" spans="1:13" x14ac:dyDescent="0.45">
      <c r="A101">
        <v>113</v>
      </c>
      <c r="B101" t="s">
        <v>133</v>
      </c>
      <c r="C101" t="s">
        <v>52</v>
      </c>
      <c r="D101" t="s">
        <v>432</v>
      </c>
      <c r="E101">
        <v>6</v>
      </c>
      <c r="F101" t="str">
        <f>Table1[[#This Row],[Team]]</f>
        <v>Massachusetts</v>
      </c>
      <c r="G101">
        <v>1571.63484997874</v>
      </c>
      <c r="H101">
        <f>VLOOKUP(Table1[[#This Row],[Team]], Sheet1!$A$2:$G$370, 3, FALSE)</f>
        <v>1666.0258709770701</v>
      </c>
      <c r="I101">
        <f>_xlfn.RANK.EQ(Table1[[#This Row],[Projected Ending Elo]], Table1[Projected Ending Elo])</f>
        <v>99</v>
      </c>
      <c r="J101" t="str">
        <f>VLOOKUP(Table1[[#This Row],[Team]], Sheet1!$A$2:$G$370, 4, FALSE)</f>
        <v>17-14</v>
      </c>
      <c r="K101" s="3">
        <f>VLOOKUP(Table1[[#This Row],[Team]], Sheet1!$A$2:$G$370, 5, FALSE)</f>
        <v>0.54800000000000004</v>
      </c>
      <c r="L101" t="str">
        <f>VLOOKUP(Table1[[#This Row],[Team]], Sheet1!$A$2:$G$370, 6, FALSE)</f>
        <v>9-9</v>
      </c>
      <c r="M101" s="3">
        <f>VLOOKUP(Table1[[#This Row],[Team]], Sheet1!$A$2:$G$370, 7, FALSE)</f>
        <v>0.5</v>
      </c>
    </row>
    <row r="102" spans="1:13" x14ac:dyDescent="0.45">
      <c r="A102">
        <v>130</v>
      </c>
      <c r="B102" t="s">
        <v>155</v>
      </c>
      <c r="C102" t="s">
        <v>52</v>
      </c>
      <c r="D102" t="s">
        <v>432</v>
      </c>
      <c r="E102">
        <v>8</v>
      </c>
      <c r="F102" t="str">
        <f>Table1[[#This Row],[Team]]</f>
        <v>Duquesne</v>
      </c>
      <c r="G102">
        <v>1541.6945096684301</v>
      </c>
      <c r="H102">
        <f>VLOOKUP(Table1[[#This Row],[Team]], Sheet1!$A$2:$G$370, 3, FALSE)</f>
        <v>1661.60801528403</v>
      </c>
      <c r="I102">
        <f>_xlfn.RANK.EQ(Table1[[#This Row],[Projected Ending Elo]], Table1[Projected Ending Elo])</f>
        <v>100</v>
      </c>
      <c r="J102" t="str">
        <f>VLOOKUP(Table1[[#This Row],[Team]], Sheet1!$A$2:$G$370, 4, FALSE)</f>
        <v>15-14</v>
      </c>
      <c r="K102" s="3">
        <f>VLOOKUP(Table1[[#This Row],[Team]], Sheet1!$A$2:$G$370, 5, FALSE)</f>
        <v>0.51700000000000002</v>
      </c>
      <c r="L102" t="str">
        <f>VLOOKUP(Table1[[#This Row],[Team]], Sheet1!$A$2:$G$370, 6, FALSE)</f>
        <v>8-10</v>
      </c>
      <c r="M102" s="3">
        <f>VLOOKUP(Table1[[#This Row],[Team]], Sheet1!$A$2:$G$370, 7, FALSE)</f>
        <v>0.44444444444444398</v>
      </c>
    </row>
    <row r="103" spans="1:13" x14ac:dyDescent="0.45">
      <c r="A103">
        <v>138</v>
      </c>
      <c r="B103" t="s">
        <v>162</v>
      </c>
      <c r="C103" t="s">
        <v>55</v>
      </c>
      <c r="D103" t="s">
        <v>250</v>
      </c>
      <c r="E103">
        <v>8</v>
      </c>
      <c r="F103" t="str">
        <f>Table1[[#This Row],[Team]]</f>
        <v>Temple</v>
      </c>
      <c r="G103">
        <v>1534.8210614992799</v>
      </c>
      <c r="H103">
        <f>VLOOKUP(Table1[[#This Row],[Team]], Sheet1!$A$2:$G$370, 3, FALSE)</f>
        <v>1661.5684292444901</v>
      </c>
      <c r="I103">
        <f>_xlfn.RANK.EQ(Table1[[#This Row],[Projected Ending Elo]], Table1[Projected Ending Elo])</f>
        <v>101</v>
      </c>
      <c r="J103" t="str">
        <f>VLOOKUP(Table1[[#This Row],[Team]], Sheet1!$A$2:$G$370, 4, FALSE)</f>
        <v>16-14</v>
      </c>
      <c r="K103" s="3">
        <f>VLOOKUP(Table1[[#This Row],[Team]], Sheet1!$A$2:$G$370, 5, FALSE)</f>
        <v>0.53300000000000003</v>
      </c>
      <c r="L103" t="str">
        <f>VLOOKUP(Table1[[#This Row],[Team]], Sheet1!$A$2:$G$370, 6, FALSE)</f>
        <v>8-10</v>
      </c>
      <c r="M103" s="3">
        <f>VLOOKUP(Table1[[#This Row],[Team]], Sheet1!$A$2:$G$370, 7, FALSE)</f>
        <v>0.44444444444444398</v>
      </c>
    </row>
    <row r="104" spans="1:13" hidden="1" x14ac:dyDescent="0.45">
      <c r="A104">
        <v>81</v>
      </c>
      <c r="B104" t="s">
        <v>94</v>
      </c>
      <c r="C104" t="s">
        <v>95</v>
      </c>
      <c r="D104" t="s">
        <v>434</v>
      </c>
      <c r="E104">
        <v>1</v>
      </c>
      <c r="F104" t="str">
        <f>Table1[[#This Row],[Team]]</f>
        <v>Princeton</v>
      </c>
      <c r="G104">
        <v>1657.26950502818</v>
      </c>
      <c r="H104">
        <f>VLOOKUP(Table1[[#This Row],[Team]], Sheet1!$A$2:$G$370, 3, FALSE)</f>
        <v>1660.65286267698</v>
      </c>
      <c r="I104">
        <f>_xlfn.RANK.EQ(Table1[[#This Row],[Projected Ending Elo]], Table1[Projected Ending Elo])</f>
        <v>102</v>
      </c>
      <c r="J104" t="str">
        <f>VLOOKUP(Table1[[#This Row],[Team]], Sheet1!$A$2:$G$370, 4, FALSE)</f>
        <v>20-7</v>
      </c>
      <c r="K104" s="3">
        <f>VLOOKUP(Table1[[#This Row],[Team]], Sheet1!$A$2:$G$370, 5, FALSE)</f>
        <v>0.74099999999999999</v>
      </c>
      <c r="L104" t="str">
        <f>VLOOKUP(Table1[[#This Row],[Team]], Sheet1!$A$2:$G$370, 6, FALSE)</f>
        <v>11-3</v>
      </c>
      <c r="M104" s="3">
        <f>VLOOKUP(Table1[[#This Row],[Team]], Sheet1!$A$2:$G$370, 7, FALSE)</f>
        <v>0.78571428571428603</v>
      </c>
    </row>
    <row r="105" spans="1:13" x14ac:dyDescent="0.45">
      <c r="A105">
        <v>89</v>
      </c>
      <c r="B105" t="s">
        <v>102</v>
      </c>
      <c r="C105" t="s">
        <v>15</v>
      </c>
      <c r="D105" t="s">
        <v>430</v>
      </c>
      <c r="E105">
        <v>9</v>
      </c>
      <c r="F105" t="str">
        <f>Table1[[#This Row],[Team]]</f>
        <v>Seton Hall</v>
      </c>
      <c r="G105">
        <v>1643.63395408779</v>
      </c>
      <c r="H105">
        <f>VLOOKUP(Table1[[#This Row],[Team]], Sheet1!$A$2:$G$370, 3, FALSE)</f>
        <v>1658.5702297206701</v>
      </c>
      <c r="I105">
        <f>_xlfn.RANK.EQ(Table1[[#This Row],[Projected Ending Elo]], Table1[Projected Ending Elo])</f>
        <v>103</v>
      </c>
      <c r="J105" t="str">
        <f>VLOOKUP(Table1[[#This Row],[Team]], Sheet1!$A$2:$G$370, 4, FALSE)</f>
        <v>14-15</v>
      </c>
      <c r="K105" s="3">
        <f>VLOOKUP(Table1[[#This Row],[Team]], Sheet1!$A$2:$G$370, 5, FALSE)</f>
        <v>0.48299999999999998</v>
      </c>
      <c r="L105" t="str">
        <f>VLOOKUP(Table1[[#This Row],[Team]], Sheet1!$A$2:$G$370, 6, FALSE)</f>
        <v>7-13</v>
      </c>
      <c r="M105" s="3">
        <f>VLOOKUP(Table1[[#This Row],[Team]], Sheet1!$A$2:$G$370, 7, FALSE)</f>
        <v>0.35</v>
      </c>
    </row>
    <row r="106" spans="1:13" x14ac:dyDescent="0.45">
      <c r="A106">
        <v>70</v>
      </c>
      <c r="B106" t="s">
        <v>82</v>
      </c>
      <c r="C106" t="s">
        <v>70</v>
      </c>
      <c r="D106" t="s">
        <v>431</v>
      </c>
      <c r="E106">
        <v>4</v>
      </c>
      <c r="F106" t="str">
        <f>Table1[[#This Row],[Team]]</f>
        <v>Nevada</v>
      </c>
      <c r="G106">
        <v>1685.5696174304301</v>
      </c>
      <c r="H106">
        <f>VLOOKUP(Table1[[#This Row],[Team]], Sheet1!$A$2:$G$370, 3, FALSE)</f>
        <v>1656.9763679559001</v>
      </c>
      <c r="I106">
        <f>_xlfn.RANK.EQ(Table1[[#This Row],[Projected Ending Elo]], Table1[Projected Ending Elo])</f>
        <v>104</v>
      </c>
      <c r="J106" t="str">
        <f>VLOOKUP(Table1[[#This Row],[Team]], Sheet1!$A$2:$G$370, 4, FALSE)</f>
        <v>19-10</v>
      </c>
      <c r="K106" s="3">
        <f>VLOOKUP(Table1[[#This Row],[Team]], Sheet1!$A$2:$G$370, 5, FALSE)</f>
        <v>0.65500000000000003</v>
      </c>
      <c r="L106" t="str">
        <f>VLOOKUP(Table1[[#This Row],[Team]], Sheet1!$A$2:$G$370, 6, FALSE)</f>
        <v>13-7</v>
      </c>
      <c r="M106" s="3">
        <f>VLOOKUP(Table1[[#This Row],[Team]], Sheet1!$A$2:$G$370, 7, FALSE)</f>
        <v>0.65</v>
      </c>
    </row>
    <row r="107" spans="1:13" x14ac:dyDescent="0.45">
      <c r="A107">
        <v>168</v>
      </c>
      <c r="B107" t="s">
        <v>194</v>
      </c>
      <c r="C107" t="s">
        <v>106</v>
      </c>
      <c r="D107" t="s">
        <v>433</v>
      </c>
      <c r="E107">
        <v>5</v>
      </c>
      <c r="F107" t="str">
        <f>Table1[[#This Row],[Team]]</f>
        <v>Belmont</v>
      </c>
      <c r="G107">
        <v>1495.3367411387801</v>
      </c>
      <c r="H107">
        <f>VLOOKUP(Table1[[#This Row],[Team]], Sheet1!$A$2:$G$370, 3, FALSE)</f>
        <v>1656.0895632986001</v>
      </c>
      <c r="I107">
        <f>_xlfn.RANK.EQ(Table1[[#This Row],[Projected Ending Elo]], Table1[Projected Ending Elo])</f>
        <v>105</v>
      </c>
      <c r="J107" t="str">
        <f>VLOOKUP(Table1[[#This Row],[Team]], Sheet1!$A$2:$G$370, 4, FALSE)</f>
        <v>16-14</v>
      </c>
      <c r="K107" s="3">
        <f>VLOOKUP(Table1[[#This Row],[Team]], Sheet1!$A$2:$G$370, 5, FALSE)</f>
        <v>0.53300000000000003</v>
      </c>
      <c r="L107" t="str">
        <f>VLOOKUP(Table1[[#This Row],[Team]], Sheet1!$A$2:$G$370, 6, FALSE)</f>
        <v>11-9</v>
      </c>
      <c r="M107" s="3">
        <f>VLOOKUP(Table1[[#This Row],[Team]], Sheet1!$A$2:$G$370, 7, FALSE)</f>
        <v>0.55000000000000004</v>
      </c>
    </row>
    <row r="108" spans="1:13" x14ac:dyDescent="0.45">
      <c r="A108">
        <v>111</v>
      </c>
      <c r="B108" t="s">
        <v>131</v>
      </c>
      <c r="C108" t="s">
        <v>95</v>
      </c>
      <c r="D108" t="s">
        <v>434</v>
      </c>
      <c r="E108">
        <v>2</v>
      </c>
      <c r="F108" t="str">
        <f>Table1[[#This Row],[Team]]</f>
        <v>Yale</v>
      </c>
      <c r="G108">
        <v>1576.5261793024499</v>
      </c>
      <c r="H108">
        <f>VLOOKUP(Table1[[#This Row],[Team]], Sheet1!$A$2:$G$370, 3, FALSE)</f>
        <v>1647.9893765837701</v>
      </c>
      <c r="I108">
        <f>_xlfn.RANK.EQ(Table1[[#This Row],[Projected Ending Elo]], Table1[Projected Ending Elo])</f>
        <v>106</v>
      </c>
      <c r="J108" t="str">
        <f>VLOOKUP(Table1[[#This Row],[Team]], Sheet1!$A$2:$G$370, 4, FALSE)</f>
        <v>17-9</v>
      </c>
      <c r="K108" s="3">
        <f>VLOOKUP(Table1[[#This Row],[Team]], Sheet1!$A$2:$G$370, 5, FALSE)</f>
        <v>0.65400000000000003</v>
      </c>
      <c r="L108" t="str">
        <f>VLOOKUP(Table1[[#This Row],[Team]], Sheet1!$A$2:$G$370, 6, FALSE)</f>
        <v>9-5</v>
      </c>
      <c r="M108" s="3">
        <f>VLOOKUP(Table1[[#This Row],[Team]], Sheet1!$A$2:$G$370, 7, FALSE)</f>
        <v>0.64285714285714302</v>
      </c>
    </row>
    <row r="109" spans="1:13" x14ac:dyDescent="0.45">
      <c r="A109">
        <v>121</v>
      </c>
      <c r="B109" t="s">
        <v>144</v>
      </c>
      <c r="C109" t="s">
        <v>106</v>
      </c>
      <c r="D109" t="s">
        <v>433</v>
      </c>
      <c r="E109">
        <v>2</v>
      </c>
      <c r="F109" t="str">
        <f>Table1[[#This Row],[Team]]</f>
        <v>Murray St.</v>
      </c>
      <c r="G109">
        <v>1557.49270669569</v>
      </c>
      <c r="H109">
        <f>VLOOKUP(Table1[[#This Row],[Team]], Sheet1!$A$2:$G$370, 3, FALSE)</f>
        <v>1644.9860803981201</v>
      </c>
      <c r="I109">
        <f>_xlfn.RANK.EQ(Table1[[#This Row],[Projected Ending Elo]], Table1[Projected Ending Elo])</f>
        <v>107</v>
      </c>
      <c r="J109" t="str">
        <f>VLOOKUP(Table1[[#This Row],[Team]], Sheet1!$A$2:$G$370, 4, FALSE)</f>
        <v>18-11</v>
      </c>
      <c r="K109" s="3">
        <f>VLOOKUP(Table1[[#This Row],[Team]], Sheet1!$A$2:$G$370, 5, FALSE)</f>
        <v>0.621</v>
      </c>
      <c r="L109" t="str">
        <f>VLOOKUP(Table1[[#This Row],[Team]], Sheet1!$A$2:$G$370, 6, FALSE)</f>
        <v>12-8</v>
      </c>
      <c r="M109" s="3">
        <f>VLOOKUP(Table1[[#This Row],[Team]], Sheet1!$A$2:$G$370, 7, FALSE)</f>
        <v>0.6</v>
      </c>
    </row>
    <row r="110" spans="1:13" x14ac:dyDescent="0.45">
      <c r="A110">
        <v>132</v>
      </c>
      <c r="B110" t="s">
        <v>156</v>
      </c>
      <c r="C110" t="s">
        <v>52</v>
      </c>
      <c r="D110" t="s">
        <v>432</v>
      </c>
      <c r="E110">
        <v>9</v>
      </c>
      <c r="F110" t="str">
        <f>Table1[[#This Row],[Team]]</f>
        <v>Rhode Island</v>
      </c>
      <c r="G110">
        <v>1540.98228468088</v>
      </c>
      <c r="H110">
        <f>VLOOKUP(Table1[[#This Row],[Team]], Sheet1!$A$2:$G$370, 3, FALSE)</f>
        <v>1644.2799723021301</v>
      </c>
      <c r="I110">
        <f>_xlfn.RANK.EQ(Table1[[#This Row],[Projected Ending Elo]], Table1[Projected Ending Elo])</f>
        <v>108</v>
      </c>
      <c r="J110" t="str">
        <f>VLOOKUP(Table1[[#This Row],[Team]], Sheet1!$A$2:$G$370, 4, FALSE)</f>
        <v>16-14</v>
      </c>
      <c r="K110" s="3">
        <f>VLOOKUP(Table1[[#This Row],[Team]], Sheet1!$A$2:$G$370, 5, FALSE)</f>
        <v>0.53300000000000003</v>
      </c>
      <c r="L110" t="str">
        <f>VLOOKUP(Table1[[#This Row],[Team]], Sheet1!$A$2:$G$370, 6, FALSE)</f>
        <v>8-10</v>
      </c>
      <c r="M110" s="3">
        <f>VLOOKUP(Table1[[#This Row],[Team]], Sheet1!$A$2:$G$370, 7, FALSE)</f>
        <v>0.44444444444444398</v>
      </c>
    </row>
    <row r="111" spans="1:13" hidden="1" x14ac:dyDescent="0.45">
      <c r="A111">
        <v>105</v>
      </c>
      <c r="B111" t="s">
        <v>122</v>
      </c>
      <c r="C111" t="s">
        <v>123</v>
      </c>
      <c r="D111" t="s">
        <v>438</v>
      </c>
      <c r="E111">
        <v>1</v>
      </c>
      <c r="F111" t="str">
        <f>Table1[[#This Row],[Team]]</f>
        <v>High Point</v>
      </c>
      <c r="G111">
        <v>1599.3822805372099</v>
      </c>
      <c r="H111">
        <f>VLOOKUP(Table1[[#This Row],[Team]], Sheet1!$A$2:$G$370, 3, FALSE)</f>
        <v>1642.3325312044601</v>
      </c>
      <c r="I111">
        <f>_xlfn.RANK.EQ(Table1[[#This Row],[Projected Ending Elo]], Table1[Projected Ending Elo])</f>
        <v>109</v>
      </c>
      <c r="J111" t="str">
        <f>VLOOKUP(Table1[[#This Row],[Team]], Sheet1!$A$2:$G$370, 4, FALSE)</f>
        <v>22-7</v>
      </c>
      <c r="K111" s="3">
        <f>VLOOKUP(Table1[[#This Row],[Team]], Sheet1!$A$2:$G$370, 5, FALSE)</f>
        <v>0.75900000000000001</v>
      </c>
      <c r="L111" t="str">
        <f>VLOOKUP(Table1[[#This Row],[Team]], Sheet1!$A$2:$G$370, 6, FALSE)</f>
        <v>12-4</v>
      </c>
      <c r="M111" s="3">
        <f>VLOOKUP(Table1[[#This Row],[Team]], Sheet1!$A$2:$G$370, 7, FALSE)</f>
        <v>0.75</v>
      </c>
    </row>
    <row r="112" spans="1:13" x14ac:dyDescent="0.45">
      <c r="A112">
        <v>86</v>
      </c>
      <c r="B112" t="s">
        <v>99</v>
      </c>
      <c r="C112" t="s">
        <v>52</v>
      </c>
      <c r="D112" t="s">
        <v>432</v>
      </c>
      <c r="E112">
        <v>5</v>
      </c>
      <c r="F112" t="str">
        <f>Table1[[#This Row],[Team]]</f>
        <v>Loyola Chicago</v>
      </c>
      <c r="G112">
        <v>1650.3154902046399</v>
      </c>
      <c r="H112">
        <f>VLOOKUP(Table1[[#This Row],[Team]], Sheet1!$A$2:$G$370, 3, FALSE)</f>
        <v>1639.09618715282</v>
      </c>
      <c r="I112">
        <f>_xlfn.RANK.EQ(Table1[[#This Row],[Projected Ending Elo]], Table1[Projected Ending Elo])</f>
        <v>110</v>
      </c>
      <c r="J112" t="str">
        <f>VLOOKUP(Table1[[#This Row],[Team]], Sheet1!$A$2:$G$370, 4, FALSE)</f>
        <v>19-10</v>
      </c>
      <c r="K112" s="3">
        <f>VLOOKUP(Table1[[#This Row],[Team]], Sheet1!$A$2:$G$370, 5, FALSE)</f>
        <v>0.65500000000000003</v>
      </c>
      <c r="L112" t="str">
        <f>VLOOKUP(Table1[[#This Row],[Team]], Sheet1!$A$2:$G$370, 6, FALSE)</f>
        <v>10-8</v>
      </c>
      <c r="M112" s="3">
        <f>VLOOKUP(Table1[[#This Row],[Team]], Sheet1!$A$2:$G$370, 7, FALSE)</f>
        <v>0.55555555555555602</v>
      </c>
    </row>
    <row r="113" spans="1:13" x14ac:dyDescent="0.45">
      <c r="A113">
        <v>128</v>
      </c>
      <c r="B113" t="s">
        <v>151</v>
      </c>
      <c r="C113" t="s">
        <v>143</v>
      </c>
      <c r="D113" t="s">
        <v>437</v>
      </c>
      <c r="E113">
        <v>2</v>
      </c>
      <c r="F113" t="str">
        <f>Table1[[#This Row],[Team]]</f>
        <v>Samford</v>
      </c>
      <c r="G113">
        <v>1543.85490996818</v>
      </c>
      <c r="H113">
        <f>VLOOKUP(Table1[[#This Row],[Team]], Sheet1!$A$2:$G$370, 3, FALSE)</f>
        <v>1638.63297027771</v>
      </c>
      <c r="I113">
        <f>_xlfn.RANK.EQ(Table1[[#This Row],[Projected Ending Elo]], Table1[Projected Ending Elo])</f>
        <v>111</v>
      </c>
      <c r="J113" t="str">
        <f>VLOOKUP(Table1[[#This Row],[Team]], Sheet1!$A$2:$G$370, 4, FALSE)</f>
        <v>20-11</v>
      </c>
      <c r="K113" s="3">
        <f>VLOOKUP(Table1[[#This Row],[Team]], Sheet1!$A$2:$G$370, 5, FALSE)</f>
        <v>0.64500000000000002</v>
      </c>
      <c r="L113" t="str">
        <f>VLOOKUP(Table1[[#This Row],[Team]], Sheet1!$A$2:$G$370, 6, FALSE)</f>
        <v>12-6</v>
      </c>
      <c r="M113" s="3">
        <f>VLOOKUP(Table1[[#This Row],[Team]], Sheet1!$A$2:$G$370, 7, FALSE)</f>
        <v>0.66666666666666696</v>
      </c>
    </row>
    <row r="114" spans="1:13" x14ac:dyDescent="0.45">
      <c r="A114">
        <v>139</v>
      </c>
      <c r="B114" t="s">
        <v>163</v>
      </c>
      <c r="C114" t="s">
        <v>13</v>
      </c>
      <c r="D114" t="s">
        <v>13</v>
      </c>
      <c r="E114">
        <v>5</v>
      </c>
      <c r="F114" t="str">
        <f>Table1[[#This Row],[Team]]</f>
        <v>Loyola Marymount</v>
      </c>
      <c r="G114">
        <v>1534.6112293057699</v>
      </c>
      <c r="H114">
        <f>VLOOKUP(Table1[[#This Row],[Team]], Sheet1!$A$2:$G$370, 3, FALSE)</f>
        <v>1637.0662315613099</v>
      </c>
      <c r="I114">
        <f>_xlfn.RANK.EQ(Table1[[#This Row],[Projected Ending Elo]], Table1[Projected Ending Elo])</f>
        <v>112</v>
      </c>
      <c r="J114" t="str">
        <f>VLOOKUP(Table1[[#This Row],[Team]], Sheet1!$A$2:$G$370, 4, FALSE)</f>
        <v>15-14</v>
      </c>
      <c r="K114" s="3">
        <f>VLOOKUP(Table1[[#This Row],[Team]], Sheet1!$A$2:$G$370, 5, FALSE)</f>
        <v>0.51700000000000002</v>
      </c>
      <c r="L114" t="str">
        <f>VLOOKUP(Table1[[#This Row],[Team]], Sheet1!$A$2:$G$370, 6, FALSE)</f>
        <v>9-9</v>
      </c>
      <c r="M114" s="3">
        <f>VLOOKUP(Table1[[#This Row],[Team]], Sheet1!$A$2:$G$370, 7, FALSE)</f>
        <v>0.5</v>
      </c>
    </row>
    <row r="115" spans="1:13" x14ac:dyDescent="0.45">
      <c r="A115">
        <v>92</v>
      </c>
      <c r="B115" t="s">
        <v>108</v>
      </c>
      <c r="C115" t="s">
        <v>70</v>
      </c>
      <c r="D115" t="s">
        <v>431</v>
      </c>
      <c r="E115">
        <v>7</v>
      </c>
      <c r="F115" t="str">
        <f>Table1[[#This Row],[Team]]</f>
        <v>UNLV</v>
      </c>
      <c r="G115">
        <v>1633.5173518004499</v>
      </c>
      <c r="H115">
        <f>VLOOKUP(Table1[[#This Row],[Team]], Sheet1!$A$2:$G$370, 3, FALSE)</f>
        <v>1635.42502893355</v>
      </c>
      <c r="I115">
        <f>_xlfn.RANK.EQ(Table1[[#This Row],[Projected Ending Elo]], Table1[Projected Ending Elo])</f>
        <v>113</v>
      </c>
      <c r="J115" t="str">
        <f>VLOOKUP(Table1[[#This Row],[Team]], Sheet1!$A$2:$G$370, 4, FALSE)</f>
        <v>17-13</v>
      </c>
      <c r="K115" s="3">
        <f>VLOOKUP(Table1[[#This Row],[Team]], Sheet1!$A$2:$G$370, 5, FALSE)</f>
        <v>0.56699999999999995</v>
      </c>
      <c r="L115" t="str">
        <f>VLOOKUP(Table1[[#This Row],[Team]], Sheet1!$A$2:$G$370, 6, FALSE)</f>
        <v>11-9</v>
      </c>
      <c r="M115" s="3">
        <f>VLOOKUP(Table1[[#This Row],[Team]], Sheet1!$A$2:$G$370, 7, FALSE)</f>
        <v>0.55000000000000004</v>
      </c>
    </row>
    <row r="116" spans="1:13" x14ac:dyDescent="0.45">
      <c r="A116">
        <v>97</v>
      </c>
      <c r="B116" t="s">
        <v>112</v>
      </c>
      <c r="C116" t="s">
        <v>13</v>
      </c>
      <c r="D116" t="s">
        <v>13</v>
      </c>
      <c r="E116">
        <v>6</v>
      </c>
      <c r="F116" t="str">
        <f>Table1[[#This Row],[Team]]</f>
        <v>Santa Clara</v>
      </c>
      <c r="G116">
        <v>1626.4213901319999</v>
      </c>
      <c r="H116">
        <f>VLOOKUP(Table1[[#This Row],[Team]], Sheet1!$A$2:$G$370, 3, FALSE)</f>
        <v>1634.3671907757</v>
      </c>
      <c r="I116">
        <f>_xlfn.RANK.EQ(Table1[[#This Row],[Projected Ending Elo]], Table1[Projected Ending Elo])</f>
        <v>114</v>
      </c>
      <c r="J116" t="str">
        <f>VLOOKUP(Table1[[#This Row],[Team]], Sheet1!$A$2:$G$370, 4, FALSE)</f>
        <v>16-14</v>
      </c>
      <c r="K116" s="3">
        <f>VLOOKUP(Table1[[#This Row],[Team]], Sheet1!$A$2:$G$370, 5, FALSE)</f>
        <v>0.53300000000000003</v>
      </c>
      <c r="L116" t="str">
        <f>VLOOKUP(Table1[[#This Row],[Team]], Sheet1!$A$2:$G$370, 6, FALSE)</f>
        <v>9-9</v>
      </c>
      <c r="M116" s="3">
        <f>VLOOKUP(Table1[[#This Row],[Team]], Sheet1!$A$2:$G$370, 7, FALSE)</f>
        <v>0.5</v>
      </c>
    </row>
    <row r="117" spans="1:13" hidden="1" x14ac:dyDescent="0.45">
      <c r="A117">
        <v>198</v>
      </c>
      <c r="B117" t="s">
        <v>224</v>
      </c>
      <c r="C117" t="s">
        <v>225</v>
      </c>
      <c r="D117" t="s">
        <v>446</v>
      </c>
      <c r="E117">
        <v>1</v>
      </c>
      <c r="F117" t="str">
        <f>Table1[[#This Row],[Team]]</f>
        <v>Colgate</v>
      </c>
      <c r="G117">
        <v>1457.00531585764</v>
      </c>
      <c r="H117">
        <f>VLOOKUP(Table1[[#This Row],[Team]], Sheet1!$A$2:$G$370, 3, FALSE)</f>
        <v>1631.3305422384799</v>
      </c>
      <c r="I117">
        <f>_xlfn.RANK.EQ(Table1[[#This Row],[Projected Ending Elo]], Table1[Projected Ending Elo])</f>
        <v>115</v>
      </c>
      <c r="J117" t="str">
        <f>VLOOKUP(Table1[[#This Row],[Team]], Sheet1!$A$2:$G$370, 4, FALSE)</f>
        <v>17-14</v>
      </c>
      <c r="K117" s="3">
        <f>VLOOKUP(Table1[[#This Row],[Team]], Sheet1!$A$2:$G$370, 5, FALSE)</f>
        <v>0.54800000000000004</v>
      </c>
      <c r="L117" t="str">
        <f>VLOOKUP(Table1[[#This Row],[Team]], Sheet1!$A$2:$G$370, 6, FALSE)</f>
        <v>12-6</v>
      </c>
      <c r="M117" s="3">
        <f>VLOOKUP(Table1[[#This Row],[Team]], Sheet1!$A$2:$G$370, 7, FALSE)</f>
        <v>0.66666666666666696</v>
      </c>
    </row>
    <row r="118" spans="1:13" x14ac:dyDescent="0.45">
      <c r="A118">
        <v>74</v>
      </c>
      <c r="B118" t="s">
        <v>86</v>
      </c>
      <c r="C118" t="s">
        <v>70</v>
      </c>
      <c r="D118" t="s">
        <v>431</v>
      </c>
      <c r="E118">
        <v>6</v>
      </c>
      <c r="F118" t="str">
        <f>Table1[[#This Row],[Team]]</f>
        <v>Utah St.</v>
      </c>
      <c r="G118">
        <v>1667.85150914875</v>
      </c>
      <c r="H118">
        <f>VLOOKUP(Table1[[#This Row],[Team]], Sheet1!$A$2:$G$370, 3, FALSE)</f>
        <v>1630.8346340743401</v>
      </c>
      <c r="I118">
        <f>_xlfn.RANK.EQ(Table1[[#This Row],[Projected Ending Elo]], Table1[Projected Ending Elo])</f>
        <v>116</v>
      </c>
      <c r="J118" t="str">
        <f>VLOOKUP(Table1[[#This Row],[Team]], Sheet1!$A$2:$G$370, 4, FALSE)</f>
        <v>19-11</v>
      </c>
      <c r="K118" s="3">
        <f>VLOOKUP(Table1[[#This Row],[Team]], Sheet1!$A$2:$G$370, 5, FALSE)</f>
        <v>0.63300000000000001</v>
      </c>
      <c r="L118" t="str">
        <f>VLOOKUP(Table1[[#This Row],[Team]], Sheet1!$A$2:$G$370, 6, FALSE)</f>
        <v>12-8</v>
      </c>
      <c r="M118" s="3">
        <f>VLOOKUP(Table1[[#This Row],[Team]], Sheet1!$A$2:$G$370, 7, FALSE)</f>
        <v>0.6</v>
      </c>
    </row>
    <row r="119" spans="1:13" hidden="1" x14ac:dyDescent="0.45">
      <c r="A119">
        <v>167</v>
      </c>
      <c r="B119" t="s">
        <v>192</v>
      </c>
      <c r="C119" t="s">
        <v>141</v>
      </c>
      <c r="D119" t="s">
        <v>141</v>
      </c>
      <c r="E119">
        <v>1</v>
      </c>
      <c r="F119" t="str">
        <f>Table1[[#This Row],[Team]]</f>
        <v>Hofstra</v>
      </c>
      <c r="G119">
        <v>1495.6374658211701</v>
      </c>
      <c r="H119">
        <f>VLOOKUP(Table1[[#This Row],[Team]], Sheet1!$A$2:$G$370, 3, FALSE)</f>
        <v>1629.7202715865501</v>
      </c>
      <c r="I119">
        <f>_xlfn.RANK.EQ(Table1[[#This Row],[Projected Ending Elo]], Table1[Projected Ending Elo])</f>
        <v>117</v>
      </c>
      <c r="J119" t="str">
        <f>VLOOKUP(Table1[[#This Row],[Team]], Sheet1!$A$2:$G$370, 4, FALSE)</f>
        <v>18-13</v>
      </c>
      <c r="K119" s="3">
        <f>VLOOKUP(Table1[[#This Row],[Team]], Sheet1!$A$2:$G$370, 5, FALSE)</f>
        <v>0.58099999999999996</v>
      </c>
      <c r="L119" t="str">
        <f>VLOOKUP(Table1[[#This Row],[Team]], Sheet1!$A$2:$G$370, 6, FALSE)</f>
        <v>11-7</v>
      </c>
      <c r="M119" s="3">
        <f>VLOOKUP(Table1[[#This Row],[Team]], Sheet1!$A$2:$G$370, 7, FALSE)</f>
        <v>0.61111111111111105</v>
      </c>
    </row>
    <row r="120" spans="1:13" x14ac:dyDescent="0.45">
      <c r="A120">
        <v>131</v>
      </c>
      <c r="B120" t="s">
        <v>152</v>
      </c>
      <c r="C120" t="s">
        <v>106</v>
      </c>
      <c r="D120" t="s">
        <v>433</v>
      </c>
      <c r="E120">
        <v>3</v>
      </c>
      <c r="F120" t="str">
        <f>Table1[[#This Row],[Team]]</f>
        <v>Drake</v>
      </c>
      <c r="G120">
        <v>1541.2290190921599</v>
      </c>
      <c r="H120">
        <f>VLOOKUP(Table1[[#This Row],[Team]], Sheet1!$A$2:$G$370, 3, FALSE)</f>
        <v>1628.95425518456</v>
      </c>
      <c r="I120">
        <f>_xlfn.RANK.EQ(Table1[[#This Row],[Projected Ending Elo]], Table1[Projected Ending Elo])</f>
        <v>118</v>
      </c>
      <c r="J120" t="str">
        <f>VLOOKUP(Table1[[#This Row],[Team]], Sheet1!$A$2:$G$370, 4, FALSE)</f>
        <v>17-11</v>
      </c>
      <c r="K120" s="3">
        <f>VLOOKUP(Table1[[#This Row],[Team]], Sheet1!$A$2:$G$370, 5, FALSE)</f>
        <v>0.60699999999999998</v>
      </c>
      <c r="L120" t="str">
        <f>VLOOKUP(Table1[[#This Row],[Team]], Sheet1!$A$2:$G$370, 6, FALSE)</f>
        <v>12-8</v>
      </c>
      <c r="M120" s="3">
        <f>VLOOKUP(Table1[[#This Row],[Team]], Sheet1!$A$2:$G$370, 7, FALSE)</f>
        <v>0.6</v>
      </c>
    </row>
    <row r="121" spans="1:13" x14ac:dyDescent="0.45">
      <c r="A121">
        <v>94</v>
      </c>
      <c r="B121" t="s">
        <v>110</v>
      </c>
      <c r="C121" t="s">
        <v>15</v>
      </c>
      <c r="D121" t="s">
        <v>430</v>
      </c>
      <c r="E121">
        <v>10</v>
      </c>
      <c r="F121" t="str">
        <f>Table1[[#This Row],[Team]]</f>
        <v>Georgetown</v>
      </c>
      <c r="G121">
        <v>1628.7674013800799</v>
      </c>
      <c r="H121">
        <f>VLOOKUP(Table1[[#This Row],[Team]], Sheet1!$A$2:$G$370, 3, FALSE)</f>
        <v>1624.1253406271701</v>
      </c>
      <c r="I121">
        <f>_xlfn.RANK.EQ(Table1[[#This Row],[Projected Ending Elo]], Table1[Projected Ending Elo])</f>
        <v>119</v>
      </c>
      <c r="J121" t="str">
        <f>VLOOKUP(Table1[[#This Row],[Team]], Sheet1!$A$2:$G$370, 4, FALSE)</f>
        <v>15-16</v>
      </c>
      <c r="K121" s="3">
        <f>VLOOKUP(Table1[[#This Row],[Team]], Sheet1!$A$2:$G$370, 5, FALSE)</f>
        <v>0.48399999999999999</v>
      </c>
      <c r="L121" t="str">
        <f>VLOOKUP(Table1[[#This Row],[Team]], Sheet1!$A$2:$G$370, 6, FALSE)</f>
        <v>7-13</v>
      </c>
      <c r="M121" s="3">
        <f>VLOOKUP(Table1[[#This Row],[Team]], Sheet1!$A$2:$G$370, 7, FALSE)</f>
        <v>0.35</v>
      </c>
    </row>
    <row r="122" spans="1:13" x14ac:dyDescent="0.45">
      <c r="A122">
        <v>68</v>
      </c>
      <c r="B122" t="s">
        <v>80</v>
      </c>
      <c r="C122" t="s">
        <v>4</v>
      </c>
      <c r="D122" t="s">
        <v>428</v>
      </c>
      <c r="E122">
        <v>12</v>
      </c>
      <c r="F122" t="str">
        <f>Table1[[#This Row],[Team]]</f>
        <v>UCF</v>
      </c>
      <c r="G122">
        <v>1688.6223442473599</v>
      </c>
      <c r="H122">
        <f>VLOOKUP(Table1[[#This Row],[Team]], Sheet1!$A$2:$G$370, 3, FALSE)</f>
        <v>1622.5649898088</v>
      </c>
      <c r="I122">
        <f>_xlfn.RANK.EQ(Table1[[#This Row],[Projected Ending Elo]], Table1[Projected Ending Elo])</f>
        <v>120</v>
      </c>
      <c r="J122" t="str">
        <f>VLOOKUP(Table1[[#This Row],[Team]], Sheet1!$A$2:$G$370, 4, FALSE)</f>
        <v>15-15</v>
      </c>
      <c r="K122" s="3">
        <f>VLOOKUP(Table1[[#This Row],[Team]], Sheet1!$A$2:$G$370, 5, FALSE)</f>
        <v>0.5</v>
      </c>
      <c r="L122" t="str">
        <f>VLOOKUP(Table1[[#This Row],[Team]], Sheet1!$A$2:$G$370, 6, FALSE)</f>
        <v>8-12</v>
      </c>
      <c r="M122" s="3">
        <f>VLOOKUP(Table1[[#This Row],[Team]], Sheet1!$A$2:$G$370, 7, FALSE)</f>
        <v>0.4</v>
      </c>
    </row>
    <row r="123" spans="1:13" x14ac:dyDescent="0.45">
      <c r="A123">
        <v>103</v>
      </c>
      <c r="B123" t="s">
        <v>120</v>
      </c>
      <c r="C123" t="s">
        <v>52</v>
      </c>
      <c r="D123" t="s">
        <v>432</v>
      </c>
      <c r="E123">
        <v>10</v>
      </c>
      <c r="F123" t="str">
        <f>Table1[[#This Row],[Team]]</f>
        <v>Saint Louis</v>
      </c>
      <c r="G123">
        <v>1608.3395636415801</v>
      </c>
      <c r="H123">
        <f>VLOOKUP(Table1[[#This Row],[Team]], Sheet1!$A$2:$G$370, 3, FALSE)</f>
        <v>1621.12420967455</v>
      </c>
      <c r="I123">
        <f>_xlfn.RANK.EQ(Table1[[#This Row],[Projected Ending Elo]], Table1[Projected Ending Elo])</f>
        <v>121</v>
      </c>
      <c r="J123" t="str">
        <f>VLOOKUP(Table1[[#This Row],[Team]], Sheet1!$A$2:$G$370, 4, FALSE)</f>
        <v>16-15</v>
      </c>
      <c r="K123" s="3">
        <f>VLOOKUP(Table1[[#This Row],[Team]], Sheet1!$A$2:$G$370, 5, FALSE)</f>
        <v>0.51600000000000001</v>
      </c>
      <c r="L123" t="str">
        <f>VLOOKUP(Table1[[#This Row],[Team]], Sheet1!$A$2:$G$370, 6, FALSE)</f>
        <v>8-10</v>
      </c>
      <c r="M123" s="3">
        <f>VLOOKUP(Table1[[#This Row],[Team]], Sheet1!$A$2:$G$370, 7, FALSE)</f>
        <v>0.44444444444444398</v>
      </c>
    </row>
    <row r="124" spans="1:13" x14ac:dyDescent="0.45">
      <c r="A124">
        <v>220</v>
      </c>
      <c r="B124" t="s">
        <v>249</v>
      </c>
      <c r="C124" t="s">
        <v>126</v>
      </c>
      <c r="D124" t="s">
        <v>126</v>
      </c>
      <c r="E124">
        <v>8</v>
      </c>
      <c r="F124" t="str">
        <f>Table1[[#This Row],[Team]]</f>
        <v>Jacksonville St.</v>
      </c>
      <c r="G124">
        <v>1434.90296171366</v>
      </c>
      <c r="H124">
        <f>VLOOKUP(Table1[[#This Row],[Team]], Sheet1!$A$2:$G$370, 3, FALSE)</f>
        <v>1618.3256594660199</v>
      </c>
      <c r="I124">
        <f>_xlfn.RANK.EQ(Table1[[#This Row],[Projected Ending Elo]], Table1[Projected Ending Elo])</f>
        <v>122</v>
      </c>
      <c r="J124" t="str">
        <f>VLOOKUP(Table1[[#This Row],[Team]], Sheet1!$A$2:$G$370, 4, FALSE)</f>
        <v>14-15</v>
      </c>
      <c r="K124" s="3">
        <f>VLOOKUP(Table1[[#This Row],[Team]], Sheet1!$A$2:$G$370, 5, FALSE)</f>
        <v>0.48299999999999998</v>
      </c>
      <c r="L124" t="str">
        <f>VLOOKUP(Table1[[#This Row],[Team]], Sheet1!$A$2:$G$370, 6, FALSE)</f>
        <v>8-10</v>
      </c>
      <c r="M124" s="3">
        <f>VLOOKUP(Table1[[#This Row],[Team]], Sheet1!$A$2:$G$370, 7, FALSE)</f>
        <v>0.44444444444444398</v>
      </c>
    </row>
    <row r="125" spans="1:13" x14ac:dyDescent="0.45">
      <c r="A125">
        <v>174</v>
      </c>
      <c r="B125" t="s">
        <v>199</v>
      </c>
      <c r="C125" t="s">
        <v>61</v>
      </c>
      <c r="D125" t="s">
        <v>61</v>
      </c>
      <c r="E125">
        <v>4</v>
      </c>
      <c r="F125" t="str">
        <f>Table1[[#This Row],[Team]]</f>
        <v>Abilene Christian</v>
      </c>
      <c r="G125">
        <v>1488.94328225906</v>
      </c>
      <c r="H125">
        <f>VLOOKUP(Table1[[#This Row],[Team]], Sheet1!$A$2:$G$370, 3, FALSE)</f>
        <v>1616.5900169481299</v>
      </c>
      <c r="I125">
        <f>_xlfn.RANK.EQ(Table1[[#This Row],[Projected Ending Elo]], Table1[Projected Ending Elo])</f>
        <v>123</v>
      </c>
      <c r="J125" t="str">
        <f>VLOOKUP(Table1[[#This Row],[Team]], Sheet1!$A$2:$G$370, 4, FALSE)</f>
        <v>17-14</v>
      </c>
      <c r="K125" s="3">
        <f>VLOOKUP(Table1[[#This Row],[Team]], Sheet1!$A$2:$G$370, 5, FALSE)</f>
        <v>0.54800000000000004</v>
      </c>
      <c r="L125" t="str">
        <f>VLOOKUP(Table1[[#This Row],[Team]], Sheet1!$A$2:$G$370, 6, FALSE)</f>
        <v>8-8</v>
      </c>
      <c r="M125" s="3">
        <f>VLOOKUP(Table1[[#This Row],[Team]], Sheet1!$A$2:$G$370, 7, FALSE)</f>
        <v>0.5</v>
      </c>
    </row>
    <row r="126" spans="1:13" x14ac:dyDescent="0.45">
      <c r="A126">
        <v>95</v>
      </c>
      <c r="B126" t="s">
        <v>111</v>
      </c>
      <c r="C126" t="s">
        <v>6</v>
      </c>
      <c r="D126" t="s">
        <v>6</v>
      </c>
      <c r="E126">
        <v>16</v>
      </c>
      <c r="F126" t="str">
        <f>Table1[[#This Row],[Team]]</f>
        <v>Florida St.</v>
      </c>
      <c r="G126">
        <v>1627.991320399</v>
      </c>
      <c r="H126">
        <f>VLOOKUP(Table1[[#This Row],[Team]], Sheet1!$A$2:$G$370, 3, FALSE)</f>
        <v>1612.1217773845301</v>
      </c>
      <c r="I126">
        <f>_xlfn.RANK.EQ(Table1[[#This Row],[Projected Ending Elo]], Table1[Projected Ending Elo])</f>
        <v>124</v>
      </c>
      <c r="J126" t="str">
        <f>VLOOKUP(Table1[[#This Row],[Team]], Sheet1!$A$2:$G$370, 4, FALSE)</f>
        <v>14-16</v>
      </c>
      <c r="K126" s="3">
        <f>VLOOKUP(Table1[[#This Row],[Team]], Sheet1!$A$2:$G$370, 5, FALSE)</f>
        <v>0.46700000000000003</v>
      </c>
      <c r="L126" t="str">
        <f>VLOOKUP(Table1[[#This Row],[Team]], Sheet1!$A$2:$G$370, 6, FALSE)</f>
        <v>8-12</v>
      </c>
      <c r="M126" s="3">
        <f>VLOOKUP(Table1[[#This Row],[Team]], Sheet1!$A$2:$G$370, 7, FALSE)</f>
        <v>0.4</v>
      </c>
    </row>
    <row r="127" spans="1:13" x14ac:dyDescent="0.45">
      <c r="A127">
        <v>216</v>
      </c>
      <c r="B127" t="s">
        <v>245</v>
      </c>
      <c r="C127" t="s">
        <v>55</v>
      </c>
      <c r="D127" t="s">
        <v>250</v>
      </c>
      <c r="E127">
        <v>13</v>
      </c>
      <c r="F127" t="str">
        <f>Table1[[#This Row],[Team]]</f>
        <v>Rice</v>
      </c>
      <c r="G127">
        <v>1438.40032050883</v>
      </c>
      <c r="H127">
        <f>VLOOKUP(Table1[[#This Row],[Team]], Sheet1!$A$2:$G$370, 3, FALSE)</f>
        <v>1608.92162495561</v>
      </c>
      <c r="I127">
        <f>_xlfn.RANK.EQ(Table1[[#This Row],[Projected Ending Elo]], Table1[Projected Ending Elo])</f>
        <v>125</v>
      </c>
      <c r="J127" t="str">
        <f>VLOOKUP(Table1[[#This Row],[Team]], Sheet1!$A$2:$G$370, 4, FALSE)</f>
        <v>14-17</v>
      </c>
      <c r="K127" s="3">
        <f>VLOOKUP(Table1[[#This Row],[Team]], Sheet1!$A$2:$G$370, 5, FALSE)</f>
        <v>0.45200000000000001</v>
      </c>
      <c r="L127" t="str">
        <f>VLOOKUP(Table1[[#This Row],[Team]], Sheet1!$A$2:$G$370, 6, FALSE)</f>
        <v>6-12</v>
      </c>
      <c r="M127" s="3">
        <f>VLOOKUP(Table1[[#This Row],[Team]], Sheet1!$A$2:$G$370, 7, FALSE)</f>
        <v>0.33333333333333298</v>
      </c>
    </row>
    <row r="128" spans="1:13" x14ac:dyDescent="0.45">
      <c r="A128">
        <v>108</v>
      </c>
      <c r="B128" t="s">
        <v>127</v>
      </c>
      <c r="C128" t="s">
        <v>55</v>
      </c>
      <c r="D128" t="s">
        <v>250</v>
      </c>
      <c r="E128">
        <v>9</v>
      </c>
      <c r="F128" t="str">
        <f>Table1[[#This Row],[Team]]</f>
        <v>Florida Atlantic</v>
      </c>
      <c r="G128">
        <v>1582.63318078068</v>
      </c>
      <c r="H128">
        <f>VLOOKUP(Table1[[#This Row],[Team]], Sheet1!$A$2:$G$370, 3, FALSE)</f>
        <v>1608.1220168125201</v>
      </c>
      <c r="I128">
        <f>_xlfn.RANK.EQ(Table1[[#This Row],[Projected Ending Elo]], Table1[Projected Ending Elo])</f>
        <v>126</v>
      </c>
      <c r="J128" t="str">
        <f>VLOOKUP(Table1[[#This Row],[Team]], Sheet1!$A$2:$G$370, 4, FALSE)</f>
        <v>14-15</v>
      </c>
      <c r="K128" s="3">
        <f>VLOOKUP(Table1[[#This Row],[Team]], Sheet1!$A$2:$G$370, 5, FALSE)</f>
        <v>0.48299999999999998</v>
      </c>
      <c r="L128" t="str">
        <f>VLOOKUP(Table1[[#This Row],[Team]], Sheet1!$A$2:$G$370, 6, FALSE)</f>
        <v>8-10</v>
      </c>
      <c r="M128" s="3">
        <f>VLOOKUP(Table1[[#This Row],[Team]], Sheet1!$A$2:$G$370, 7, FALSE)</f>
        <v>0.44444444444444398</v>
      </c>
    </row>
    <row r="129" spans="1:13" x14ac:dyDescent="0.45">
      <c r="A129">
        <v>203</v>
      </c>
      <c r="B129" t="s">
        <v>232</v>
      </c>
      <c r="C129" t="s">
        <v>190</v>
      </c>
      <c r="D129" t="s">
        <v>442</v>
      </c>
      <c r="E129">
        <v>3</v>
      </c>
      <c r="F129" t="str">
        <f>Table1[[#This Row],[Team]]</f>
        <v>Northern Colorado</v>
      </c>
      <c r="G129">
        <v>1451.23727548803</v>
      </c>
      <c r="H129">
        <f>VLOOKUP(Table1[[#This Row],[Team]], Sheet1!$A$2:$G$370, 3, FALSE)</f>
        <v>1607.9310250353601</v>
      </c>
      <c r="I129">
        <f>_xlfn.RANK.EQ(Table1[[#This Row],[Projected Ending Elo]], Table1[Projected Ending Elo])</f>
        <v>127</v>
      </c>
      <c r="J129" t="str">
        <f>VLOOKUP(Table1[[#This Row],[Team]], Sheet1!$A$2:$G$370, 4, FALSE)</f>
        <v>19-12</v>
      </c>
      <c r="K129" s="3">
        <f>VLOOKUP(Table1[[#This Row],[Team]], Sheet1!$A$2:$G$370, 5, FALSE)</f>
        <v>0.61299999999999999</v>
      </c>
      <c r="L129" t="str">
        <f>VLOOKUP(Table1[[#This Row],[Team]], Sheet1!$A$2:$G$370, 6, FALSE)</f>
        <v>11-7</v>
      </c>
      <c r="M129" s="3">
        <f>VLOOKUP(Table1[[#This Row],[Team]], Sheet1!$A$2:$G$370, 7, FALSE)</f>
        <v>0.61111111111111105</v>
      </c>
    </row>
    <row r="130" spans="1:13" x14ac:dyDescent="0.45">
      <c r="A130">
        <v>157</v>
      </c>
      <c r="B130" t="s">
        <v>183</v>
      </c>
      <c r="C130" t="s">
        <v>143</v>
      </c>
      <c r="D130" t="s">
        <v>437</v>
      </c>
      <c r="E130">
        <v>3</v>
      </c>
      <c r="F130" t="str">
        <f>Table1[[#This Row],[Team]]</f>
        <v>East Tennessee St.</v>
      </c>
      <c r="G130">
        <v>1508.2795672689799</v>
      </c>
      <c r="H130">
        <f>VLOOKUP(Table1[[#This Row],[Team]], Sheet1!$A$2:$G$370, 3, FALSE)</f>
        <v>1607.57416790564</v>
      </c>
      <c r="I130">
        <f>_xlfn.RANK.EQ(Table1[[#This Row],[Projected Ending Elo]], Table1[Projected Ending Elo])</f>
        <v>128</v>
      </c>
      <c r="J130" t="str">
        <f>VLOOKUP(Table1[[#This Row],[Team]], Sheet1!$A$2:$G$370, 4, FALSE)</f>
        <v>19-12</v>
      </c>
      <c r="K130" s="3">
        <f>VLOOKUP(Table1[[#This Row],[Team]], Sheet1!$A$2:$G$370, 5, FALSE)</f>
        <v>0.61299999999999999</v>
      </c>
      <c r="L130" t="str">
        <f>VLOOKUP(Table1[[#This Row],[Team]], Sheet1!$A$2:$G$370, 6, FALSE)</f>
        <v>11-7</v>
      </c>
      <c r="M130" s="3">
        <f>VLOOKUP(Table1[[#This Row],[Team]], Sheet1!$A$2:$G$370, 7, FALSE)</f>
        <v>0.61111111111111105</v>
      </c>
    </row>
    <row r="131" spans="1:13" hidden="1" x14ac:dyDescent="0.45">
      <c r="A131">
        <v>162</v>
      </c>
      <c r="B131" t="s">
        <v>188</v>
      </c>
      <c r="C131" t="s">
        <v>175</v>
      </c>
      <c r="D131" t="s">
        <v>441</v>
      </c>
      <c r="E131">
        <v>1</v>
      </c>
      <c r="F131" t="str">
        <f>Table1[[#This Row],[Team]]</f>
        <v>Milwaukee</v>
      </c>
      <c r="G131">
        <v>1498.5890509094299</v>
      </c>
      <c r="H131">
        <f>VLOOKUP(Table1[[#This Row],[Team]], Sheet1!$A$2:$G$370, 3, FALSE)</f>
        <v>1605.22064506519</v>
      </c>
      <c r="I131">
        <f>_xlfn.RANK.EQ(Table1[[#This Row],[Projected Ending Elo]], Table1[Projected Ending Elo])</f>
        <v>129</v>
      </c>
      <c r="J131" t="str">
        <f>VLOOKUP(Table1[[#This Row],[Team]], Sheet1!$A$2:$G$370, 4, FALSE)</f>
        <v>20-11</v>
      </c>
      <c r="K131" s="3">
        <f>VLOOKUP(Table1[[#This Row],[Team]], Sheet1!$A$2:$G$370, 5, FALSE)</f>
        <v>0.64500000000000002</v>
      </c>
      <c r="L131" t="str">
        <f>VLOOKUP(Table1[[#This Row],[Team]], Sheet1!$A$2:$G$370, 6, FALSE)</f>
        <v>13-7</v>
      </c>
      <c r="M131" s="3">
        <f>VLOOKUP(Table1[[#This Row],[Team]], Sheet1!$A$2:$G$370, 7, FALSE)</f>
        <v>0.65</v>
      </c>
    </row>
    <row r="132" spans="1:13" x14ac:dyDescent="0.45">
      <c r="A132">
        <v>88</v>
      </c>
      <c r="B132" t="s">
        <v>101</v>
      </c>
      <c r="C132" t="s">
        <v>55</v>
      </c>
      <c r="D132" t="s">
        <v>250</v>
      </c>
      <c r="E132">
        <v>3</v>
      </c>
      <c r="F132" t="str">
        <f>Table1[[#This Row],[Team]]</f>
        <v>North Texas</v>
      </c>
      <c r="G132">
        <v>1644.06817115529</v>
      </c>
      <c r="H132">
        <f>VLOOKUP(Table1[[#This Row],[Team]], Sheet1!$A$2:$G$370, 3, FALSE)</f>
        <v>1604.42373445423</v>
      </c>
      <c r="I132">
        <f>_xlfn.RANK.EQ(Table1[[#This Row],[Projected Ending Elo]], Table1[Projected Ending Elo])</f>
        <v>130</v>
      </c>
      <c r="J132" t="str">
        <f>VLOOKUP(Table1[[#This Row],[Team]], Sheet1!$A$2:$G$370, 4, FALSE)</f>
        <v>19-9</v>
      </c>
      <c r="K132" s="3">
        <f>VLOOKUP(Table1[[#This Row],[Team]], Sheet1!$A$2:$G$370, 5, FALSE)</f>
        <v>0.67900000000000005</v>
      </c>
      <c r="L132" t="str">
        <f>VLOOKUP(Table1[[#This Row],[Team]], Sheet1!$A$2:$G$370, 6, FALSE)</f>
        <v>11-7</v>
      </c>
      <c r="M132" s="3">
        <f>VLOOKUP(Table1[[#This Row],[Team]], Sheet1!$A$2:$G$370, 7, FALSE)</f>
        <v>0.61111111111111105</v>
      </c>
    </row>
    <row r="133" spans="1:13" x14ac:dyDescent="0.45">
      <c r="A133">
        <v>143</v>
      </c>
      <c r="B133" t="s">
        <v>166</v>
      </c>
      <c r="C133" t="s">
        <v>114</v>
      </c>
      <c r="D133" t="s">
        <v>439</v>
      </c>
      <c r="E133">
        <v>2</v>
      </c>
      <c r="F133" t="str">
        <f>Table1[[#This Row],[Team]]</f>
        <v>Bryant</v>
      </c>
      <c r="G133">
        <v>1527.85612158088</v>
      </c>
      <c r="H133">
        <f>VLOOKUP(Table1[[#This Row],[Team]], Sheet1!$A$2:$G$370, 3, FALSE)</f>
        <v>1603.88892925494</v>
      </c>
      <c r="I133">
        <f>_xlfn.RANK.EQ(Table1[[#This Row],[Projected Ending Elo]], Table1[Projected Ending Elo])</f>
        <v>131</v>
      </c>
      <c r="J133" t="str">
        <f>VLOOKUP(Table1[[#This Row],[Team]], Sheet1!$A$2:$G$370, 4, FALSE)</f>
        <v>21-10</v>
      </c>
      <c r="K133" s="3">
        <f>VLOOKUP(Table1[[#This Row],[Team]], Sheet1!$A$2:$G$370, 5, FALSE)</f>
        <v>0.67700000000000005</v>
      </c>
      <c r="L133" t="str">
        <f>VLOOKUP(Table1[[#This Row],[Team]], Sheet1!$A$2:$G$370, 6, FALSE)</f>
        <v>11-5</v>
      </c>
      <c r="M133" s="3">
        <f>VLOOKUP(Table1[[#This Row],[Team]], Sheet1!$A$2:$G$370, 7, FALSE)</f>
        <v>0.6875</v>
      </c>
    </row>
    <row r="134" spans="1:13" x14ac:dyDescent="0.45">
      <c r="A134">
        <v>135</v>
      </c>
      <c r="B134" t="s">
        <v>159</v>
      </c>
      <c r="C134" t="s">
        <v>15</v>
      </c>
      <c r="D134" t="s">
        <v>430</v>
      </c>
      <c r="E134">
        <v>11</v>
      </c>
      <c r="F134" t="str">
        <f>Table1[[#This Row],[Team]]</f>
        <v>DePaul</v>
      </c>
      <c r="G134">
        <v>1538.92180187651</v>
      </c>
      <c r="H134">
        <f>VLOOKUP(Table1[[#This Row],[Team]], Sheet1!$A$2:$G$370, 3, FALSE)</f>
        <v>1601.41359586569</v>
      </c>
      <c r="I134">
        <f>_xlfn.RANK.EQ(Table1[[#This Row],[Projected Ending Elo]], Table1[Projected Ending Elo])</f>
        <v>132</v>
      </c>
      <c r="J134" t="str">
        <f>VLOOKUP(Table1[[#This Row],[Team]], Sheet1!$A$2:$G$370, 4, FALSE)</f>
        <v>12-19</v>
      </c>
      <c r="K134" s="3">
        <f>VLOOKUP(Table1[[#This Row],[Team]], Sheet1!$A$2:$G$370, 5, FALSE)</f>
        <v>0.38700000000000001</v>
      </c>
      <c r="L134" t="str">
        <f>VLOOKUP(Table1[[#This Row],[Team]], Sheet1!$A$2:$G$370, 6, FALSE)</f>
        <v>5-15</v>
      </c>
      <c r="M134" s="3">
        <f>VLOOKUP(Table1[[#This Row],[Team]], Sheet1!$A$2:$G$370, 7, FALSE)</f>
        <v>0.25</v>
      </c>
    </row>
    <row r="135" spans="1:13" hidden="1" x14ac:dyDescent="0.45">
      <c r="A135">
        <v>100</v>
      </c>
      <c r="B135" t="s">
        <v>116</v>
      </c>
      <c r="C135" t="s">
        <v>117</v>
      </c>
      <c r="D135" t="s">
        <v>436</v>
      </c>
      <c r="E135">
        <v>1</v>
      </c>
      <c r="F135" t="str">
        <f>Table1[[#This Row],[Team]]</f>
        <v>UC Irvine</v>
      </c>
      <c r="G135">
        <v>1613.90593671282</v>
      </c>
      <c r="H135">
        <f>VLOOKUP(Table1[[#This Row],[Team]], Sheet1!$A$2:$G$370, 3, FALSE)</f>
        <v>1600.78346451329</v>
      </c>
      <c r="I135">
        <f>_xlfn.RANK.EQ(Table1[[#This Row],[Projected Ending Elo]], Table1[Projected Ending Elo])</f>
        <v>133</v>
      </c>
      <c r="J135" t="str">
        <f>VLOOKUP(Table1[[#This Row],[Team]], Sheet1!$A$2:$G$370, 4, FALSE)</f>
        <v>23-9</v>
      </c>
      <c r="K135" s="3">
        <f>VLOOKUP(Table1[[#This Row],[Team]], Sheet1!$A$2:$G$370, 5, FALSE)</f>
        <v>0.71899999999999997</v>
      </c>
      <c r="L135" t="str">
        <f>VLOOKUP(Table1[[#This Row],[Team]], Sheet1!$A$2:$G$370, 6, FALSE)</f>
        <v>15-5</v>
      </c>
      <c r="M135" s="3">
        <f>VLOOKUP(Table1[[#This Row],[Team]], Sheet1!$A$2:$G$370, 7, FALSE)</f>
        <v>0.75</v>
      </c>
    </row>
    <row r="136" spans="1:13" x14ac:dyDescent="0.45">
      <c r="A136">
        <v>151</v>
      </c>
      <c r="B136" t="s">
        <v>177</v>
      </c>
      <c r="C136" t="s">
        <v>104</v>
      </c>
      <c r="D136" t="s">
        <v>444</v>
      </c>
      <c r="E136">
        <v>2</v>
      </c>
      <c r="F136" t="str">
        <f>Table1[[#This Row],[Team]]</f>
        <v>Stephen F. Austin</v>
      </c>
      <c r="G136">
        <v>1517.0037216396599</v>
      </c>
      <c r="H136">
        <f>VLOOKUP(Table1[[#This Row],[Team]], Sheet1!$A$2:$G$370, 3, FALSE)</f>
        <v>1598.1073373418999</v>
      </c>
      <c r="I136">
        <f>_xlfn.RANK.EQ(Table1[[#This Row],[Projected Ending Elo]], Table1[Projected Ending Elo])</f>
        <v>134</v>
      </c>
      <c r="J136" t="str">
        <f>VLOOKUP(Table1[[#This Row],[Team]], Sheet1!$A$2:$G$370, 4, FALSE)</f>
        <v>22-9</v>
      </c>
      <c r="K136" s="3">
        <f>VLOOKUP(Table1[[#This Row],[Team]], Sheet1!$A$2:$G$370, 5, FALSE)</f>
        <v>0.71</v>
      </c>
      <c r="L136" t="str">
        <f>VLOOKUP(Table1[[#This Row],[Team]], Sheet1!$A$2:$G$370, 6, FALSE)</f>
        <v>15-5</v>
      </c>
      <c r="M136" s="3">
        <f>VLOOKUP(Table1[[#This Row],[Team]], Sheet1!$A$2:$G$370, 7, FALSE)</f>
        <v>0.75</v>
      </c>
    </row>
    <row r="137" spans="1:13" x14ac:dyDescent="0.45">
      <c r="A137">
        <v>110</v>
      </c>
      <c r="B137" t="s">
        <v>130</v>
      </c>
      <c r="C137" t="s">
        <v>126</v>
      </c>
      <c r="D137" t="s">
        <v>126</v>
      </c>
      <c r="E137">
        <v>3</v>
      </c>
      <c r="F137" t="str">
        <f>Table1[[#This Row],[Team]]</f>
        <v>Louisiana Tech</v>
      </c>
      <c r="G137">
        <v>1579.5694636298799</v>
      </c>
      <c r="H137">
        <f>VLOOKUP(Table1[[#This Row],[Team]], Sheet1!$A$2:$G$370, 3, FALSE)</f>
        <v>1597.32324433859</v>
      </c>
      <c r="I137">
        <f>_xlfn.RANK.EQ(Table1[[#This Row],[Projected Ending Elo]], Table1[Projected Ending Elo])</f>
        <v>135</v>
      </c>
      <c r="J137" t="str">
        <f>VLOOKUP(Table1[[#This Row],[Team]], Sheet1!$A$2:$G$370, 4, FALSE)</f>
        <v>20-11</v>
      </c>
      <c r="K137" s="3">
        <f>VLOOKUP(Table1[[#This Row],[Team]], Sheet1!$A$2:$G$370, 5, FALSE)</f>
        <v>0.64500000000000002</v>
      </c>
      <c r="L137" t="str">
        <f>VLOOKUP(Table1[[#This Row],[Team]], Sheet1!$A$2:$G$370, 6, FALSE)</f>
        <v>11-7</v>
      </c>
      <c r="M137" s="3">
        <f>VLOOKUP(Table1[[#This Row],[Team]], Sheet1!$A$2:$G$370, 7, FALSE)</f>
        <v>0.61111111111111105</v>
      </c>
    </row>
    <row r="138" spans="1:13" x14ac:dyDescent="0.45">
      <c r="A138">
        <v>150</v>
      </c>
      <c r="B138" t="s">
        <v>174</v>
      </c>
      <c r="C138" t="s">
        <v>175</v>
      </c>
      <c r="D138" t="s">
        <v>441</v>
      </c>
      <c r="E138">
        <v>2</v>
      </c>
      <c r="F138" t="str">
        <f>Table1[[#This Row],[Team]]</f>
        <v>Purdue Fort Wayne</v>
      </c>
      <c r="G138">
        <v>1517.4097756194701</v>
      </c>
      <c r="H138">
        <f>VLOOKUP(Table1[[#This Row],[Team]], Sheet1!$A$2:$G$370, 3, FALSE)</f>
        <v>1595.0824479530299</v>
      </c>
      <c r="I138">
        <f>_xlfn.RANK.EQ(Table1[[#This Row],[Projected Ending Elo]], Table1[Projected Ending Elo])</f>
        <v>136</v>
      </c>
      <c r="J138" t="str">
        <f>VLOOKUP(Table1[[#This Row],[Team]], Sheet1!$A$2:$G$370, 4, FALSE)</f>
        <v>20-10</v>
      </c>
      <c r="K138" s="3">
        <f>VLOOKUP(Table1[[#This Row],[Team]], Sheet1!$A$2:$G$370, 5, FALSE)</f>
        <v>0.66700000000000004</v>
      </c>
      <c r="L138" t="str">
        <f>VLOOKUP(Table1[[#This Row],[Team]], Sheet1!$A$2:$G$370, 6, FALSE)</f>
        <v>13-7</v>
      </c>
      <c r="M138" s="3">
        <f>VLOOKUP(Table1[[#This Row],[Team]], Sheet1!$A$2:$G$370, 7, FALSE)</f>
        <v>0.65</v>
      </c>
    </row>
    <row r="139" spans="1:13" x14ac:dyDescent="0.45">
      <c r="A139">
        <v>177</v>
      </c>
      <c r="B139" t="s">
        <v>205</v>
      </c>
      <c r="C139" t="s">
        <v>126</v>
      </c>
      <c r="D139" t="s">
        <v>126</v>
      </c>
      <c r="E139">
        <v>6</v>
      </c>
      <c r="F139" t="str">
        <f>Table1[[#This Row],[Team]]</f>
        <v>New Mexico St.</v>
      </c>
      <c r="G139">
        <v>1485.87897251615</v>
      </c>
      <c r="H139">
        <f>VLOOKUP(Table1[[#This Row],[Team]], Sheet1!$A$2:$G$370, 3, FALSE)</f>
        <v>1593.5040067594</v>
      </c>
      <c r="I139">
        <f>_xlfn.RANK.EQ(Table1[[#This Row],[Projected Ending Elo]], Table1[Projected Ending Elo])</f>
        <v>137</v>
      </c>
      <c r="J139" t="str">
        <f>VLOOKUP(Table1[[#This Row],[Team]], Sheet1!$A$2:$G$370, 4, FALSE)</f>
        <v>16-14</v>
      </c>
      <c r="K139" s="3">
        <f>VLOOKUP(Table1[[#This Row],[Team]], Sheet1!$A$2:$G$370, 5, FALSE)</f>
        <v>0.53300000000000003</v>
      </c>
      <c r="L139" t="str">
        <f>VLOOKUP(Table1[[#This Row],[Team]], Sheet1!$A$2:$G$370, 6, FALSE)</f>
        <v>9-9</v>
      </c>
      <c r="M139" s="3">
        <f>VLOOKUP(Table1[[#This Row],[Team]], Sheet1!$A$2:$G$370, 7, FALSE)</f>
        <v>0.5</v>
      </c>
    </row>
    <row r="140" spans="1:13" x14ac:dyDescent="0.45">
      <c r="A140">
        <v>134</v>
      </c>
      <c r="B140" t="s">
        <v>157</v>
      </c>
      <c r="C140" t="s">
        <v>52</v>
      </c>
      <c r="D140" t="s">
        <v>432</v>
      </c>
      <c r="E140">
        <v>11</v>
      </c>
      <c r="F140" t="str">
        <f>Table1[[#This Row],[Team]]</f>
        <v>St. Bonaventure</v>
      </c>
      <c r="G140">
        <v>1539.4505331845801</v>
      </c>
      <c r="H140">
        <f>VLOOKUP(Table1[[#This Row],[Team]], Sheet1!$A$2:$G$370, 3, FALSE)</f>
        <v>1592.7810054327099</v>
      </c>
      <c r="I140">
        <f>_xlfn.RANK.EQ(Table1[[#This Row],[Projected Ending Elo]], Table1[Projected Ending Elo])</f>
        <v>138</v>
      </c>
      <c r="J140" t="str">
        <f>VLOOKUP(Table1[[#This Row],[Team]], Sheet1!$A$2:$G$370, 4, FALSE)</f>
        <v>16-14</v>
      </c>
      <c r="K140" s="3">
        <f>VLOOKUP(Table1[[#This Row],[Team]], Sheet1!$A$2:$G$370, 5, FALSE)</f>
        <v>0.53300000000000003</v>
      </c>
      <c r="L140" t="str">
        <f>VLOOKUP(Table1[[#This Row],[Team]], Sheet1!$A$2:$G$370, 6, FALSE)</f>
        <v>8-10</v>
      </c>
      <c r="M140" s="3">
        <f>VLOOKUP(Table1[[#This Row],[Team]], Sheet1!$A$2:$G$370, 7, FALSE)</f>
        <v>0.44444444444444398</v>
      </c>
    </row>
    <row r="141" spans="1:13" x14ac:dyDescent="0.45">
      <c r="A141">
        <v>99</v>
      </c>
      <c r="B141" t="s">
        <v>115</v>
      </c>
      <c r="C141" t="s">
        <v>4</v>
      </c>
      <c r="D141" t="s">
        <v>428</v>
      </c>
      <c r="E141">
        <v>16</v>
      </c>
      <c r="F141" t="str">
        <f>Table1[[#This Row],[Team]]</f>
        <v>Colorado</v>
      </c>
      <c r="G141">
        <v>1622.7935772584999</v>
      </c>
      <c r="H141">
        <f>VLOOKUP(Table1[[#This Row],[Team]], Sheet1!$A$2:$G$370, 3, FALSE)</f>
        <v>1591.18734787885</v>
      </c>
      <c r="I141">
        <f>_xlfn.RANK.EQ(Table1[[#This Row],[Projected Ending Elo]], Table1[Projected Ending Elo])</f>
        <v>139</v>
      </c>
      <c r="J141" t="str">
        <f>VLOOKUP(Table1[[#This Row],[Team]], Sheet1!$A$2:$G$370, 4, FALSE)</f>
        <v>13-16</v>
      </c>
      <c r="K141" s="3">
        <f>VLOOKUP(Table1[[#This Row],[Team]], Sheet1!$A$2:$G$370, 5, FALSE)</f>
        <v>0.44800000000000001</v>
      </c>
      <c r="L141" t="str">
        <f>VLOOKUP(Table1[[#This Row],[Team]], Sheet1!$A$2:$G$370, 6, FALSE)</f>
        <v>6-14</v>
      </c>
      <c r="M141" s="3">
        <f>VLOOKUP(Table1[[#This Row],[Team]], Sheet1!$A$2:$G$370, 7, FALSE)</f>
        <v>0.3</v>
      </c>
    </row>
    <row r="142" spans="1:13" x14ac:dyDescent="0.45">
      <c r="A142">
        <v>106</v>
      </c>
      <c r="B142" t="s">
        <v>124</v>
      </c>
      <c r="C142" t="s">
        <v>55</v>
      </c>
      <c r="D142" t="s">
        <v>250</v>
      </c>
      <c r="E142">
        <v>10</v>
      </c>
      <c r="F142" t="str">
        <f>Table1[[#This Row],[Team]]</f>
        <v>South Florida</v>
      </c>
      <c r="G142">
        <v>1595.2021763176799</v>
      </c>
      <c r="H142">
        <f>VLOOKUP(Table1[[#This Row],[Team]], Sheet1!$A$2:$G$370, 3, FALSE)</f>
        <v>1588.8574598806699</v>
      </c>
      <c r="I142">
        <f>_xlfn.RANK.EQ(Table1[[#This Row],[Projected Ending Elo]], Table1[Projected Ending Elo])</f>
        <v>140</v>
      </c>
      <c r="J142" t="str">
        <f>VLOOKUP(Table1[[#This Row],[Team]], Sheet1!$A$2:$G$370, 4, FALSE)</f>
        <v>16-13</v>
      </c>
      <c r="K142" s="3">
        <f>VLOOKUP(Table1[[#This Row],[Team]], Sheet1!$A$2:$G$370, 5, FALSE)</f>
        <v>0.55200000000000005</v>
      </c>
      <c r="L142" t="str">
        <f>VLOOKUP(Table1[[#This Row],[Team]], Sheet1!$A$2:$G$370, 6, FALSE)</f>
        <v>8-10</v>
      </c>
      <c r="M142" s="3">
        <f>VLOOKUP(Table1[[#This Row],[Team]], Sheet1!$A$2:$G$370, 7, FALSE)</f>
        <v>0.44444444444444398</v>
      </c>
    </row>
    <row r="143" spans="1:13" x14ac:dyDescent="0.45">
      <c r="A143">
        <v>161</v>
      </c>
      <c r="B143" t="s">
        <v>180</v>
      </c>
      <c r="C143" t="s">
        <v>61</v>
      </c>
      <c r="D143" t="s">
        <v>61</v>
      </c>
      <c r="E143">
        <v>5</v>
      </c>
      <c r="F143" t="str">
        <f>Table1[[#This Row],[Team]]</f>
        <v>UT Arlington</v>
      </c>
      <c r="G143">
        <v>1500.7069540796099</v>
      </c>
      <c r="H143">
        <f>VLOOKUP(Table1[[#This Row],[Team]], Sheet1!$A$2:$G$370, 3, FALSE)</f>
        <v>1588.6715675180999</v>
      </c>
      <c r="I143">
        <f>_xlfn.RANK.EQ(Table1[[#This Row],[Projected Ending Elo]], Table1[Projected Ending Elo])</f>
        <v>141</v>
      </c>
      <c r="J143" t="str">
        <f>VLOOKUP(Table1[[#This Row],[Team]], Sheet1!$A$2:$G$370, 4, FALSE)</f>
        <v>17-13</v>
      </c>
      <c r="K143" s="3">
        <f>VLOOKUP(Table1[[#This Row],[Team]], Sheet1!$A$2:$G$370, 5, FALSE)</f>
        <v>0.56699999999999995</v>
      </c>
      <c r="L143" t="str">
        <f>VLOOKUP(Table1[[#This Row],[Team]], Sheet1!$A$2:$G$370, 6, FALSE)</f>
        <v>8-8</v>
      </c>
      <c r="M143" s="3">
        <f>VLOOKUP(Table1[[#This Row],[Team]], Sheet1!$A$2:$G$370, 7, FALSE)</f>
        <v>0.5</v>
      </c>
    </row>
    <row r="144" spans="1:13" x14ac:dyDescent="0.45">
      <c r="A144">
        <v>160</v>
      </c>
      <c r="B144" t="s">
        <v>186</v>
      </c>
      <c r="C144" t="s">
        <v>95</v>
      </c>
      <c r="D144" t="s">
        <v>434</v>
      </c>
      <c r="E144">
        <v>3</v>
      </c>
      <c r="F144" t="str">
        <f>Table1[[#This Row],[Team]]</f>
        <v>Cornell</v>
      </c>
      <c r="G144">
        <v>1504.9043917243901</v>
      </c>
      <c r="H144">
        <f>VLOOKUP(Table1[[#This Row],[Team]], Sheet1!$A$2:$G$370, 3, FALSE)</f>
        <v>1571.57892156208</v>
      </c>
      <c r="I144">
        <f>_xlfn.RANK.EQ(Table1[[#This Row],[Projected Ending Elo]], Table1[Projected Ending Elo])</f>
        <v>142</v>
      </c>
      <c r="J144" t="str">
        <f>VLOOKUP(Table1[[#This Row],[Team]], Sheet1!$A$2:$G$370, 4, FALSE)</f>
        <v>16-11</v>
      </c>
      <c r="K144" s="3">
        <f>VLOOKUP(Table1[[#This Row],[Team]], Sheet1!$A$2:$G$370, 5, FALSE)</f>
        <v>0.59299999999999997</v>
      </c>
      <c r="L144" t="str">
        <f>VLOOKUP(Table1[[#This Row],[Team]], Sheet1!$A$2:$G$370, 6, FALSE)</f>
        <v>8-6</v>
      </c>
      <c r="M144" s="3">
        <f>VLOOKUP(Table1[[#This Row],[Team]], Sheet1!$A$2:$G$370, 7, FALSE)</f>
        <v>0.57142857142857095</v>
      </c>
    </row>
    <row r="145" spans="1:13" x14ac:dyDescent="0.45">
      <c r="A145">
        <v>112</v>
      </c>
      <c r="B145" t="s">
        <v>132</v>
      </c>
      <c r="C145" t="s">
        <v>106</v>
      </c>
      <c r="D145" t="s">
        <v>433</v>
      </c>
      <c r="E145">
        <v>4</v>
      </c>
      <c r="F145" t="str">
        <f>Table1[[#This Row],[Team]]</f>
        <v>Northern Iowa</v>
      </c>
      <c r="G145">
        <v>1572.90081560055</v>
      </c>
      <c r="H145">
        <f>VLOOKUP(Table1[[#This Row],[Team]], Sheet1!$A$2:$G$370, 3, FALSE)</f>
        <v>1570.7127330675401</v>
      </c>
      <c r="I145">
        <f>_xlfn.RANK.EQ(Table1[[#This Row],[Projected Ending Elo]], Table1[Projected Ending Elo])</f>
        <v>143</v>
      </c>
      <c r="J145" t="str">
        <f>VLOOKUP(Table1[[#This Row],[Team]], Sheet1!$A$2:$G$370, 4, FALSE)</f>
        <v>19-11</v>
      </c>
      <c r="K145" s="3">
        <f>VLOOKUP(Table1[[#This Row],[Team]], Sheet1!$A$2:$G$370, 5, FALSE)</f>
        <v>0.63300000000000001</v>
      </c>
      <c r="L145" t="str">
        <f>VLOOKUP(Table1[[#This Row],[Team]], Sheet1!$A$2:$G$370, 6, FALSE)</f>
        <v>12-8</v>
      </c>
      <c r="M145" s="3">
        <f>VLOOKUP(Table1[[#This Row],[Team]], Sheet1!$A$2:$G$370, 7, FALSE)</f>
        <v>0.6</v>
      </c>
    </row>
    <row r="146" spans="1:13" x14ac:dyDescent="0.45">
      <c r="A146">
        <v>194</v>
      </c>
      <c r="B146" t="s">
        <v>221</v>
      </c>
      <c r="C146" t="s">
        <v>129</v>
      </c>
      <c r="D146" t="s">
        <v>435</v>
      </c>
      <c r="E146">
        <v>6</v>
      </c>
      <c r="F146" t="str">
        <f>Table1[[#This Row],[Team]]</f>
        <v>Georgia Southern</v>
      </c>
      <c r="G146">
        <v>1462.29203406491</v>
      </c>
      <c r="H146">
        <f>VLOOKUP(Table1[[#This Row],[Team]], Sheet1!$A$2:$G$370, 3, FALSE)</f>
        <v>1570.7111470765899</v>
      </c>
      <c r="I146">
        <f>_xlfn.RANK.EQ(Table1[[#This Row],[Projected Ending Elo]], Table1[Projected Ending Elo])</f>
        <v>144</v>
      </c>
      <c r="J146" t="str">
        <f>VLOOKUP(Table1[[#This Row],[Team]], Sheet1!$A$2:$G$370, 4, FALSE)</f>
        <v>16-14</v>
      </c>
      <c r="K146" s="3">
        <f>VLOOKUP(Table1[[#This Row],[Team]], Sheet1!$A$2:$G$370, 5, FALSE)</f>
        <v>0.53300000000000003</v>
      </c>
      <c r="L146" t="str">
        <f>VLOOKUP(Table1[[#This Row],[Team]], Sheet1!$A$2:$G$370, 6, FALSE)</f>
        <v>9-9</v>
      </c>
      <c r="M146" s="3">
        <f>VLOOKUP(Table1[[#This Row],[Team]], Sheet1!$A$2:$G$370, 7, FALSE)</f>
        <v>0.5</v>
      </c>
    </row>
    <row r="147" spans="1:13" x14ac:dyDescent="0.45">
      <c r="A147">
        <v>155</v>
      </c>
      <c r="B147" t="s">
        <v>182</v>
      </c>
      <c r="C147" t="s">
        <v>61</v>
      </c>
      <c r="D147" t="s">
        <v>61</v>
      </c>
      <c r="E147">
        <v>2</v>
      </c>
      <c r="F147" t="str">
        <f>Table1[[#This Row],[Team]]</f>
        <v>Utah Valley</v>
      </c>
      <c r="G147">
        <v>1509.1223652501899</v>
      </c>
      <c r="H147">
        <f>VLOOKUP(Table1[[#This Row],[Team]], Sheet1!$A$2:$G$370, 3, FALSE)</f>
        <v>1567.9195560266501</v>
      </c>
      <c r="I147">
        <f>_xlfn.RANK.EQ(Table1[[#This Row],[Projected Ending Elo]], Table1[Projected Ending Elo])</f>
        <v>145</v>
      </c>
      <c r="J147" t="str">
        <f>VLOOKUP(Table1[[#This Row],[Team]], Sheet1!$A$2:$G$370, 4, FALSE)</f>
        <v>17-13</v>
      </c>
      <c r="K147" s="3">
        <f>VLOOKUP(Table1[[#This Row],[Team]], Sheet1!$A$2:$G$370, 5, FALSE)</f>
        <v>0.56699999999999995</v>
      </c>
      <c r="L147" t="str">
        <f>VLOOKUP(Table1[[#This Row],[Team]], Sheet1!$A$2:$G$370, 6, FALSE)</f>
        <v>9-7</v>
      </c>
      <c r="M147" s="3">
        <f>VLOOKUP(Table1[[#This Row],[Team]], Sheet1!$A$2:$G$370, 7, FALSE)</f>
        <v>0.5625</v>
      </c>
    </row>
    <row r="148" spans="1:13" x14ac:dyDescent="0.45">
      <c r="A148">
        <v>210</v>
      </c>
      <c r="B148" t="s">
        <v>237</v>
      </c>
      <c r="C148" t="s">
        <v>104</v>
      </c>
      <c r="D148" t="s">
        <v>444</v>
      </c>
      <c r="E148">
        <v>3</v>
      </c>
      <c r="F148" t="str">
        <f>Table1[[#This Row],[Team]]</f>
        <v>Texas A&amp;M Corpus Chris</v>
      </c>
      <c r="G148">
        <v>1442.7216825706901</v>
      </c>
      <c r="H148">
        <f>VLOOKUP(Table1[[#This Row],[Team]], Sheet1!$A$2:$G$370, 3, FALSE)</f>
        <v>1566.98963609525</v>
      </c>
      <c r="I148">
        <f>_xlfn.RANK.EQ(Table1[[#This Row],[Projected Ending Elo]], Table1[Projected Ending Elo])</f>
        <v>146</v>
      </c>
      <c r="J148" t="str">
        <f>VLOOKUP(Table1[[#This Row],[Team]], Sheet1!$A$2:$G$370, 4, FALSE)</f>
        <v>18-14</v>
      </c>
      <c r="K148" s="3">
        <f>VLOOKUP(Table1[[#This Row],[Team]], Sheet1!$A$2:$G$370, 5, FALSE)</f>
        <v>0.56200000000000006</v>
      </c>
      <c r="L148" t="str">
        <f>VLOOKUP(Table1[[#This Row],[Team]], Sheet1!$A$2:$G$370, 6, FALSE)</f>
        <v>12-8</v>
      </c>
      <c r="M148" s="3">
        <f>VLOOKUP(Table1[[#This Row],[Team]], Sheet1!$A$2:$G$370, 7, FALSE)</f>
        <v>0.6</v>
      </c>
    </row>
    <row r="149" spans="1:13" x14ac:dyDescent="0.45">
      <c r="A149">
        <v>137</v>
      </c>
      <c r="B149" t="s">
        <v>161</v>
      </c>
      <c r="C149" t="s">
        <v>52</v>
      </c>
      <c r="D149" t="s">
        <v>432</v>
      </c>
      <c r="E149">
        <v>12</v>
      </c>
      <c r="F149" t="str">
        <f>Table1[[#This Row],[Team]]</f>
        <v>Davidson</v>
      </c>
      <c r="G149">
        <v>1536.8004403779901</v>
      </c>
      <c r="H149">
        <f>VLOOKUP(Table1[[#This Row],[Team]], Sheet1!$A$2:$G$370, 3, FALSE)</f>
        <v>1565.16964284814</v>
      </c>
      <c r="I149">
        <f>_xlfn.RANK.EQ(Table1[[#This Row],[Projected Ending Elo]], Table1[Projected Ending Elo])</f>
        <v>147</v>
      </c>
      <c r="J149" t="str">
        <f>VLOOKUP(Table1[[#This Row],[Team]], Sheet1!$A$2:$G$370, 4, FALSE)</f>
        <v>15-14</v>
      </c>
      <c r="K149" s="3">
        <f>VLOOKUP(Table1[[#This Row],[Team]], Sheet1!$A$2:$G$370, 5, FALSE)</f>
        <v>0.51700000000000002</v>
      </c>
      <c r="L149" t="str">
        <f>VLOOKUP(Table1[[#This Row],[Team]], Sheet1!$A$2:$G$370, 6, FALSE)</f>
        <v>8-10</v>
      </c>
      <c r="M149" s="3">
        <f>VLOOKUP(Table1[[#This Row],[Team]], Sheet1!$A$2:$G$370, 7, FALSE)</f>
        <v>0.44444444444444398</v>
      </c>
    </row>
    <row r="150" spans="1:13" hidden="1" x14ac:dyDescent="0.45">
      <c r="A150">
        <v>180</v>
      </c>
      <c r="B150" t="s">
        <v>206</v>
      </c>
      <c r="C150" t="s">
        <v>190</v>
      </c>
      <c r="D150" t="s">
        <v>442</v>
      </c>
      <c r="E150">
        <v>1</v>
      </c>
      <c r="F150" t="str">
        <f>Table1[[#This Row],[Team]]</f>
        <v>Montana</v>
      </c>
      <c r="G150">
        <v>1482.3267960916401</v>
      </c>
      <c r="H150">
        <f>VLOOKUP(Table1[[#This Row],[Team]], Sheet1!$A$2:$G$370, 3, FALSE)</f>
        <v>1562.90942196127</v>
      </c>
      <c r="I150">
        <f>_xlfn.RANK.EQ(Table1[[#This Row],[Projected Ending Elo]], Table1[Projected Ending Elo])</f>
        <v>148</v>
      </c>
      <c r="J150" t="str">
        <f>VLOOKUP(Table1[[#This Row],[Team]], Sheet1!$A$2:$G$370, 4, FALSE)</f>
        <v>19-12</v>
      </c>
      <c r="K150" s="3">
        <f>VLOOKUP(Table1[[#This Row],[Team]], Sheet1!$A$2:$G$370, 5, FALSE)</f>
        <v>0.61299999999999999</v>
      </c>
      <c r="L150" t="str">
        <f>VLOOKUP(Table1[[#This Row],[Team]], Sheet1!$A$2:$G$370, 6, FALSE)</f>
        <v>12-6</v>
      </c>
      <c r="M150" s="3">
        <f>VLOOKUP(Table1[[#This Row],[Team]], Sheet1!$A$2:$G$370, 7, FALSE)</f>
        <v>0.66666666666666696</v>
      </c>
    </row>
    <row r="151" spans="1:13" x14ac:dyDescent="0.45">
      <c r="A151">
        <v>107</v>
      </c>
      <c r="B151" t="s">
        <v>125</v>
      </c>
      <c r="C151" t="s">
        <v>126</v>
      </c>
      <c r="D151" t="s">
        <v>126</v>
      </c>
      <c r="E151">
        <v>4</v>
      </c>
      <c r="F151" t="str">
        <f>Table1[[#This Row],[Team]]</f>
        <v>Liberty</v>
      </c>
      <c r="G151">
        <v>1583.68418095232</v>
      </c>
      <c r="H151">
        <f>VLOOKUP(Table1[[#This Row],[Team]], Sheet1!$A$2:$G$370, 3, FALSE)</f>
        <v>1562.45899068171</v>
      </c>
      <c r="I151">
        <f>_xlfn.RANK.EQ(Table1[[#This Row],[Projected Ending Elo]], Table1[Projected Ending Elo])</f>
        <v>149</v>
      </c>
      <c r="J151" t="str">
        <f>VLOOKUP(Table1[[#This Row],[Team]], Sheet1!$A$2:$G$370, 4, FALSE)</f>
        <v>18-11</v>
      </c>
      <c r="K151" s="3">
        <f>VLOOKUP(Table1[[#This Row],[Team]], Sheet1!$A$2:$G$370, 5, FALSE)</f>
        <v>0.621</v>
      </c>
      <c r="L151" t="str">
        <f>VLOOKUP(Table1[[#This Row],[Team]], Sheet1!$A$2:$G$370, 6, FALSE)</f>
        <v>10-8</v>
      </c>
      <c r="M151" s="3">
        <f>VLOOKUP(Table1[[#This Row],[Team]], Sheet1!$A$2:$G$370, 7, FALSE)</f>
        <v>0.55555555555555602</v>
      </c>
    </row>
    <row r="152" spans="1:13" hidden="1" x14ac:dyDescent="0.45">
      <c r="A152">
        <v>228</v>
      </c>
      <c r="B152" t="s">
        <v>257</v>
      </c>
      <c r="C152" t="s">
        <v>230</v>
      </c>
      <c r="D152" t="s">
        <v>230</v>
      </c>
      <c r="E152">
        <v>1</v>
      </c>
      <c r="F152" t="str">
        <f>Table1[[#This Row],[Team]]</f>
        <v>Merrimack</v>
      </c>
      <c r="G152">
        <v>1425.02011448643</v>
      </c>
      <c r="H152">
        <f>VLOOKUP(Table1[[#This Row],[Team]], Sheet1!$A$2:$G$370, 3, FALSE)</f>
        <v>1560.20740738471</v>
      </c>
      <c r="I152">
        <f>_xlfn.RANK.EQ(Table1[[#This Row],[Projected Ending Elo]], Table1[Projected Ending Elo])</f>
        <v>150</v>
      </c>
      <c r="J152" t="str">
        <f>VLOOKUP(Table1[[#This Row],[Team]], Sheet1!$A$2:$G$370, 4, FALSE)</f>
        <v>16-15</v>
      </c>
      <c r="K152" s="3">
        <f>VLOOKUP(Table1[[#This Row],[Team]], Sheet1!$A$2:$G$370, 5, FALSE)</f>
        <v>0.51600000000000001</v>
      </c>
      <c r="L152" t="str">
        <f>VLOOKUP(Table1[[#This Row],[Team]], Sheet1!$A$2:$G$370, 6, FALSE)</f>
        <v>13-7</v>
      </c>
      <c r="M152" s="3">
        <f>VLOOKUP(Table1[[#This Row],[Team]], Sheet1!$A$2:$G$370, 7, FALSE)</f>
        <v>0.65</v>
      </c>
    </row>
    <row r="153" spans="1:13" x14ac:dyDescent="0.45">
      <c r="A153">
        <v>148</v>
      </c>
      <c r="B153" t="s">
        <v>170</v>
      </c>
      <c r="C153" t="s">
        <v>129</v>
      </c>
      <c r="D153" t="s">
        <v>435</v>
      </c>
      <c r="E153">
        <v>4</v>
      </c>
      <c r="F153" t="str">
        <f>Table1[[#This Row],[Team]]</f>
        <v>James Madison</v>
      </c>
      <c r="G153">
        <v>1522.7880917156201</v>
      </c>
      <c r="H153">
        <f>VLOOKUP(Table1[[#This Row],[Team]], Sheet1!$A$2:$G$370, 3, FALSE)</f>
        <v>1559.3951513705099</v>
      </c>
      <c r="I153">
        <f>_xlfn.RANK.EQ(Table1[[#This Row],[Projected Ending Elo]], Table1[Projected Ending Elo])</f>
        <v>151</v>
      </c>
      <c r="J153" t="str">
        <f>VLOOKUP(Table1[[#This Row],[Team]], Sheet1!$A$2:$G$370, 4, FALSE)</f>
        <v>16-12</v>
      </c>
      <c r="K153" s="3">
        <f>VLOOKUP(Table1[[#This Row],[Team]], Sheet1!$A$2:$G$370, 5, FALSE)</f>
        <v>0.57099999999999995</v>
      </c>
      <c r="L153" t="str">
        <f>VLOOKUP(Table1[[#This Row],[Team]], Sheet1!$A$2:$G$370, 6, FALSE)</f>
        <v>10-8</v>
      </c>
      <c r="M153" s="3">
        <f>VLOOKUP(Table1[[#This Row],[Team]], Sheet1!$A$2:$G$370, 7, FALSE)</f>
        <v>0.55555555555555602</v>
      </c>
    </row>
    <row r="154" spans="1:13" x14ac:dyDescent="0.45">
      <c r="A154">
        <v>125</v>
      </c>
      <c r="B154" t="s">
        <v>148</v>
      </c>
      <c r="C154" t="s">
        <v>55</v>
      </c>
      <c r="D154" t="s">
        <v>250</v>
      </c>
      <c r="E154">
        <v>5</v>
      </c>
      <c r="F154" t="str">
        <f>Table1[[#This Row],[Team]]</f>
        <v>Charlotte</v>
      </c>
      <c r="G154">
        <v>1546.3367278985299</v>
      </c>
      <c r="H154">
        <f>VLOOKUP(Table1[[#This Row],[Team]], Sheet1!$A$2:$G$370, 3, FALSE)</f>
        <v>1557.9157563574299</v>
      </c>
      <c r="I154">
        <f>_xlfn.RANK.EQ(Table1[[#This Row],[Projected Ending Elo]], Table1[Projected Ending Elo])</f>
        <v>152</v>
      </c>
      <c r="J154" t="str">
        <f>VLOOKUP(Table1[[#This Row],[Team]], Sheet1!$A$2:$G$370, 4, FALSE)</f>
        <v>17-12</v>
      </c>
      <c r="K154" s="3">
        <f>VLOOKUP(Table1[[#This Row],[Team]], Sheet1!$A$2:$G$370, 5, FALSE)</f>
        <v>0.58599999999999997</v>
      </c>
      <c r="L154" t="str">
        <f>VLOOKUP(Table1[[#This Row],[Team]], Sheet1!$A$2:$G$370, 6, FALSE)</f>
        <v>9-9</v>
      </c>
      <c r="M154" s="3">
        <f>VLOOKUP(Table1[[#This Row],[Team]], Sheet1!$A$2:$G$370, 7, FALSE)</f>
        <v>0.5</v>
      </c>
    </row>
    <row r="155" spans="1:13" x14ac:dyDescent="0.45">
      <c r="A155">
        <v>122</v>
      </c>
      <c r="B155" t="s">
        <v>145</v>
      </c>
      <c r="C155" t="s">
        <v>141</v>
      </c>
      <c r="D155" t="s">
        <v>141</v>
      </c>
      <c r="E155">
        <v>2</v>
      </c>
      <c r="F155" t="str">
        <f>Table1[[#This Row],[Team]]</f>
        <v>Charleston</v>
      </c>
      <c r="G155">
        <v>1554.2057403681799</v>
      </c>
      <c r="H155">
        <f>VLOOKUP(Table1[[#This Row],[Team]], Sheet1!$A$2:$G$370, 3, FALSE)</f>
        <v>1555.7248441238601</v>
      </c>
      <c r="I155">
        <f>_xlfn.RANK.EQ(Table1[[#This Row],[Projected Ending Elo]], Table1[Projected Ending Elo])</f>
        <v>153</v>
      </c>
      <c r="J155" t="str">
        <f>VLOOKUP(Table1[[#This Row],[Team]], Sheet1!$A$2:$G$370, 4, FALSE)</f>
        <v>17-12</v>
      </c>
      <c r="K155" s="3">
        <f>VLOOKUP(Table1[[#This Row],[Team]], Sheet1!$A$2:$G$370, 5, FALSE)</f>
        <v>0.58599999999999997</v>
      </c>
      <c r="L155" t="str">
        <f>VLOOKUP(Table1[[#This Row],[Team]], Sheet1!$A$2:$G$370, 6, FALSE)</f>
        <v>11-7</v>
      </c>
      <c r="M155" s="3">
        <f>VLOOKUP(Table1[[#This Row],[Team]], Sheet1!$A$2:$G$370, 7, FALSE)</f>
        <v>0.61111111111111105</v>
      </c>
    </row>
    <row r="156" spans="1:13" x14ac:dyDescent="0.45">
      <c r="A156">
        <v>195</v>
      </c>
      <c r="B156" t="s">
        <v>222</v>
      </c>
      <c r="C156" t="s">
        <v>106</v>
      </c>
      <c r="D156" t="s">
        <v>433</v>
      </c>
      <c r="E156">
        <v>6</v>
      </c>
      <c r="F156" t="str">
        <f>Table1[[#This Row],[Team]]</f>
        <v>Illinois Chicago</v>
      </c>
      <c r="G156">
        <v>1461.1234633798399</v>
      </c>
      <c r="H156">
        <f>VLOOKUP(Table1[[#This Row],[Team]], Sheet1!$A$2:$G$370, 3, FALSE)</f>
        <v>1554.96998526112</v>
      </c>
      <c r="I156">
        <f>_xlfn.RANK.EQ(Table1[[#This Row],[Projected Ending Elo]], Table1[Projected Ending Elo])</f>
        <v>154</v>
      </c>
      <c r="J156" t="str">
        <f>VLOOKUP(Table1[[#This Row],[Team]], Sheet1!$A$2:$G$370, 4, FALSE)</f>
        <v>15-14</v>
      </c>
      <c r="K156" s="3">
        <f>VLOOKUP(Table1[[#This Row],[Team]], Sheet1!$A$2:$G$370, 5, FALSE)</f>
        <v>0.51700000000000002</v>
      </c>
      <c r="L156" t="str">
        <f>VLOOKUP(Table1[[#This Row],[Team]], Sheet1!$A$2:$G$370, 6, FALSE)</f>
        <v>10-10</v>
      </c>
      <c r="M156" s="3">
        <f>VLOOKUP(Table1[[#This Row],[Team]], Sheet1!$A$2:$G$370, 7, FALSE)</f>
        <v>0.5</v>
      </c>
    </row>
    <row r="157" spans="1:13" hidden="1" x14ac:dyDescent="0.45">
      <c r="A157">
        <v>114</v>
      </c>
      <c r="B157" t="s">
        <v>134</v>
      </c>
      <c r="C157" t="s">
        <v>135</v>
      </c>
      <c r="D157" t="s">
        <v>135</v>
      </c>
      <c r="E157">
        <v>1</v>
      </c>
      <c r="F157" t="str">
        <f>Table1[[#This Row],[Team]]</f>
        <v>Ohio</v>
      </c>
      <c r="G157">
        <v>1566.9632255302299</v>
      </c>
      <c r="H157">
        <f>VLOOKUP(Table1[[#This Row],[Team]], Sheet1!$A$2:$G$370, 3, FALSE)</f>
        <v>1549.1857283976501</v>
      </c>
      <c r="I157">
        <f>_xlfn.RANK.EQ(Table1[[#This Row],[Projected Ending Elo]], Table1[Projected Ending Elo])</f>
        <v>155</v>
      </c>
      <c r="J157" t="str">
        <f>VLOOKUP(Table1[[#This Row],[Team]], Sheet1!$A$2:$G$370, 4, FALSE)</f>
        <v>18-10</v>
      </c>
      <c r="K157" s="3">
        <f>VLOOKUP(Table1[[#This Row],[Team]], Sheet1!$A$2:$G$370, 5, FALSE)</f>
        <v>0.64300000000000002</v>
      </c>
      <c r="L157" t="str">
        <f>VLOOKUP(Table1[[#This Row],[Team]], Sheet1!$A$2:$G$370, 6, FALSE)</f>
        <v>12-6</v>
      </c>
      <c r="M157" s="3">
        <f>VLOOKUP(Table1[[#This Row],[Team]], Sheet1!$A$2:$G$370, 7, FALSE)</f>
        <v>0.66666666666666696</v>
      </c>
    </row>
    <row r="158" spans="1:13" x14ac:dyDescent="0.45">
      <c r="A158">
        <v>188</v>
      </c>
      <c r="B158" t="s">
        <v>215</v>
      </c>
      <c r="C158" t="s">
        <v>104</v>
      </c>
      <c r="D158" t="s">
        <v>444</v>
      </c>
      <c r="E158">
        <v>4</v>
      </c>
      <c r="F158" t="str">
        <f>Table1[[#This Row],[Team]]</f>
        <v>Nicholls</v>
      </c>
      <c r="G158">
        <v>1468.31786639957</v>
      </c>
      <c r="H158">
        <f>VLOOKUP(Table1[[#This Row],[Team]], Sheet1!$A$2:$G$370, 3, FALSE)</f>
        <v>1545.95326557104</v>
      </c>
      <c r="I158">
        <f>_xlfn.RANK.EQ(Table1[[#This Row],[Projected Ending Elo]], Table1[Projected Ending Elo])</f>
        <v>156</v>
      </c>
      <c r="J158" t="str">
        <f>VLOOKUP(Table1[[#This Row],[Team]], Sheet1!$A$2:$G$370, 4, FALSE)</f>
        <v>17-14</v>
      </c>
      <c r="K158" s="3">
        <f>VLOOKUP(Table1[[#This Row],[Team]], Sheet1!$A$2:$G$370, 5, FALSE)</f>
        <v>0.54800000000000004</v>
      </c>
      <c r="L158" t="str">
        <f>VLOOKUP(Table1[[#This Row],[Team]], Sheet1!$A$2:$G$370, 6, FALSE)</f>
        <v>12-8</v>
      </c>
      <c r="M158" s="3">
        <f>VLOOKUP(Table1[[#This Row],[Team]], Sheet1!$A$2:$G$370, 7, FALSE)</f>
        <v>0.6</v>
      </c>
    </row>
    <row r="159" spans="1:13" x14ac:dyDescent="0.45">
      <c r="A159">
        <v>147</v>
      </c>
      <c r="B159" t="s">
        <v>173</v>
      </c>
      <c r="C159" t="s">
        <v>13</v>
      </c>
      <c r="D159" t="s">
        <v>13</v>
      </c>
      <c r="E159">
        <v>7</v>
      </c>
      <c r="F159" t="str">
        <f>Table1[[#This Row],[Team]]</f>
        <v>Oregon St.</v>
      </c>
      <c r="G159">
        <v>1522.8134906243799</v>
      </c>
      <c r="H159">
        <f>VLOOKUP(Table1[[#This Row],[Team]], Sheet1!$A$2:$G$370, 3, FALSE)</f>
        <v>1544.48859287496</v>
      </c>
      <c r="I159">
        <f>_xlfn.RANK.EQ(Table1[[#This Row],[Projected Ending Elo]], Table1[Projected Ending Elo])</f>
        <v>157</v>
      </c>
      <c r="J159" t="str">
        <f>VLOOKUP(Table1[[#This Row],[Team]], Sheet1!$A$2:$G$370, 4, FALSE)</f>
        <v>15-14</v>
      </c>
      <c r="K159" s="3">
        <f>VLOOKUP(Table1[[#This Row],[Team]], Sheet1!$A$2:$G$370, 5, FALSE)</f>
        <v>0.51700000000000002</v>
      </c>
      <c r="L159" t="str">
        <f>VLOOKUP(Table1[[#This Row],[Team]], Sheet1!$A$2:$G$370, 6, FALSE)</f>
        <v>9-9</v>
      </c>
      <c r="M159" s="3">
        <f>VLOOKUP(Table1[[#This Row],[Team]], Sheet1!$A$2:$G$370, 7, FALSE)</f>
        <v>0.5</v>
      </c>
    </row>
    <row r="160" spans="1:13" x14ac:dyDescent="0.45">
      <c r="A160">
        <v>300</v>
      </c>
      <c r="B160" t="s">
        <v>333</v>
      </c>
      <c r="C160" t="s">
        <v>141</v>
      </c>
      <c r="D160" t="s">
        <v>141</v>
      </c>
      <c r="E160">
        <v>11</v>
      </c>
      <c r="F160" t="str">
        <f>Table1[[#This Row],[Team]]</f>
        <v>Hampton</v>
      </c>
      <c r="G160">
        <v>1342.5357914118999</v>
      </c>
      <c r="H160">
        <f>VLOOKUP(Table1[[#This Row],[Team]], Sheet1!$A$2:$G$370, 3, FALSE)</f>
        <v>1544.3737514509901</v>
      </c>
      <c r="I160">
        <f>_xlfn.RANK.EQ(Table1[[#This Row],[Projected Ending Elo]], Table1[Projected Ending Elo])</f>
        <v>158</v>
      </c>
      <c r="J160" t="str">
        <f>VLOOKUP(Table1[[#This Row],[Team]], Sheet1!$A$2:$G$370, 4, FALSE)</f>
        <v>12-16</v>
      </c>
      <c r="K160" s="3">
        <f>VLOOKUP(Table1[[#This Row],[Team]], Sheet1!$A$2:$G$370, 5, FALSE)</f>
        <v>0.42899999999999999</v>
      </c>
      <c r="L160" t="str">
        <f>VLOOKUP(Table1[[#This Row],[Team]], Sheet1!$A$2:$G$370, 6, FALSE)</f>
        <v>7-11</v>
      </c>
      <c r="M160" s="3">
        <f>VLOOKUP(Table1[[#This Row],[Team]], Sheet1!$A$2:$G$370, 7, FALSE)</f>
        <v>0.38888888888888901</v>
      </c>
    </row>
    <row r="161" spans="1:13" x14ac:dyDescent="0.45">
      <c r="A161">
        <v>224</v>
      </c>
      <c r="B161" t="s">
        <v>251</v>
      </c>
      <c r="C161" t="s">
        <v>141</v>
      </c>
      <c r="D161" t="s">
        <v>141</v>
      </c>
      <c r="E161">
        <v>5</v>
      </c>
      <c r="F161" t="str">
        <f>Table1[[#This Row],[Team]]</f>
        <v>William &amp; Mary</v>
      </c>
      <c r="G161">
        <v>1430.7310299938899</v>
      </c>
      <c r="H161">
        <f>VLOOKUP(Table1[[#This Row],[Team]], Sheet1!$A$2:$G$370, 3, FALSE)</f>
        <v>1542.33539746783</v>
      </c>
      <c r="I161">
        <f>_xlfn.RANK.EQ(Table1[[#This Row],[Projected Ending Elo]], Table1[Projected Ending Elo])</f>
        <v>159</v>
      </c>
      <c r="J161" t="str">
        <f>VLOOKUP(Table1[[#This Row],[Team]], Sheet1!$A$2:$G$370, 4, FALSE)</f>
        <v>16-15</v>
      </c>
      <c r="K161" s="3">
        <f>VLOOKUP(Table1[[#This Row],[Team]], Sheet1!$A$2:$G$370, 5, FALSE)</f>
        <v>0.51600000000000001</v>
      </c>
      <c r="L161" t="str">
        <f>VLOOKUP(Table1[[#This Row],[Team]], Sheet1!$A$2:$G$370, 6, FALSE)</f>
        <v>10-8</v>
      </c>
      <c r="M161" s="3">
        <f>VLOOKUP(Table1[[#This Row],[Team]], Sheet1!$A$2:$G$370, 7, FALSE)</f>
        <v>0.55555555555555602</v>
      </c>
    </row>
    <row r="162" spans="1:13" x14ac:dyDescent="0.45">
      <c r="A162">
        <v>229</v>
      </c>
      <c r="B162" t="s">
        <v>256</v>
      </c>
      <c r="C162" t="s">
        <v>230</v>
      </c>
      <c r="D162" t="s">
        <v>230</v>
      </c>
      <c r="E162">
        <v>3</v>
      </c>
      <c r="F162" t="str">
        <f>Table1[[#This Row],[Team]]</f>
        <v>Marist</v>
      </c>
      <c r="G162">
        <v>1424.3673701022101</v>
      </c>
      <c r="H162">
        <f>VLOOKUP(Table1[[#This Row],[Team]], Sheet1!$A$2:$G$370, 3, FALSE)</f>
        <v>1541.7537670402201</v>
      </c>
      <c r="I162">
        <f>_xlfn.RANK.EQ(Table1[[#This Row],[Projected Ending Elo]], Table1[Projected Ending Elo])</f>
        <v>160</v>
      </c>
      <c r="J162" t="str">
        <f>VLOOKUP(Table1[[#This Row],[Team]], Sheet1!$A$2:$G$370, 4, FALSE)</f>
        <v>15-14</v>
      </c>
      <c r="K162" s="3">
        <f>VLOOKUP(Table1[[#This Row],[Team]], Sheet1!$A$2:$G$370, 5, FALSE)</f>
        <v>0.51700000000000002</v>
      </c>
      <c r="L162" t="str">
        <f>VLOOKUP(Table1[[#This Row],[Team]], Sheet1!$A$2:$G$370, 6, FALSE)</f>
        <v>11-9</v>
      </c>
      <c r="M162" s="3">
        <f>VLOOKUP(Table1[[#This Row],[Team]], Sheet1!$A$2:$G$370, 7, FALSE)</f>
        <v>0.55000000000000004</v>
      </c>
    </row>
    <row r="163" spans="1:13" x14ac:dyDescent="0.45">
      <c r="A163">
        <v>175</v>
      </c>
      <c r="B163" t="s">
        <v>200</v>
      </c>
      <c r="C163" t="s">
        <v>52</v>
      </c>
      <c r="D163" t="s">
        <v>432</v>
      </c>
      <c r="E163">
        <v>14</v>
      </c>
      <c r="F163" t="str">
        <f>Table1[[#This Row],[Team]]</f>
        <v>La Salle</v>
      </c>
      <c r="G163">
        <v>1488.40689594897</v>
      </c>
      <c r="H163">
        <f>VLOOKUP(Table1[[#This Row],[Team]], Sheet1!$A$2:$G$370, 3, FALSE)</f>
        <v>1541.2659741243101</v>
      </c>
      <c r="I163">
        <f>_xlfn.RANK.EQ(Table1[[#This Row],[Projected Ending Elo]], Table1[Projected Ending Elo])</f>
        <v>161</v>
      </c>
      <c r="J163" t="str">
        <f>VLOOKUP(Table1[[#This Row],[Team]], Sheet1!$A$2:$G$370, 4, FALSE)</f>
        <v>13-15</v>
      </c>
      <c r="K163" s="3">
        <f>VLOOKUP(Table1[[#This Row],[Team]], Sheet1!$A$2:$G$370, 5, FALSE)</f>
        <v>0.46400000000000002</v>
      </c>
      <c r="L163" t="str">
        <f>VLOOKUP(Table1[[#This Row],[Team]], Sheet1!$A$2:$G$370, 6, FALSE)</f>
        <v>7-11</v>
      </c>
      <c r="M163" s="3">
        <f>VLOOKUP(Table1[[#This Row],[Team]], Sheet1!$A$2:$G$370, 7, FALSE)</f>
        <v>0.38888888888888901</v>
      </c>
    </row>
    <row r="164" spans="1:13" x14ac:dyDescent="0.45">
      <c r="A164">
        <v>165</v>
      </c>
      <c r="B164" t="s">
        <v>189</v>
      </c>
      <c r="C164" t="s">
        <v>190</v>
      </c>
      <c r="D164" t="s">
        <v>442</v>
      </c>
      <c r="E164">
        <v>2</v>
      </c>
      <c r="F164" t="str">
        <f>Table1[[#This Row],[Team]]</f>
        <v>Weber St.</v>
      </c>
      <c r="G164">
        <v>1497.38905492146</v>
      </c>
      <c r="H164">
        <f>VLOOKUP(Table1[[#This Row],[Team]], Sheet1!$A$2:$G$370, 3, FALSE)</f>
        <v>1540.31863903565</v>
      </c>
      <c r="I164">
        <f>_xlfn.RANK.EQ(Table1[[#This Row],[Projected Ending Elo]], Table1[Projected Ending Elo])</f>
        <v>162</v>
      </c>
      <c r="J164" t="str">
        <f>VLOOKUP(Table1[[#This Row],[Team]], Sheet1!$A$2:$G$370, 4, FALSE)</f>
        <v>20-11</v>
      </c>
      <c r="K164" s="3">
        <f>VLOOKUP(Table1[[#This Row],[Team]], Sheet1!$A$2:$G$370, 5, FALSE)</f>
        <v>0.64500000000000002</v>
      </c>
      <c r="L164" t="str">
        <f>VLOOKUP(Table1[[#This Row],[Team]], Sheet1!$A$2:$G$370, 6, FALSE)</f>
        <v>12-6</v>
      </c>
      <c r="M164" s="3">
        <f>VLOOKUP(Table1[[#This Row],[Team]], Sheet1!$A$2:$G$370, 7, FALSE)</f>
        <v>0.66666666666666696</v>
      </c>
    </row>
    <row r="165" spans="1:13" x14ac:dyDescent="0.45">
      <c r="A165">
        <v>191</v>
      </c>
      <c r="B165" t="s">
        <v>217</v>
      </c>
      <c r="C165" t="s">
        <v>70</v>
      </c>
      <c r="D165" t="s">
        <v>431</v>
      </c>
      <c r="E165">
        <v>8</v>
      </c>
      <c r="F165" t="str">
        <f>Table1[[#This Row],[Team]]</f>
        <v>Wyoming</v>
      </c>
      <c r="G165">
        <v>1464.6451058682201</v>
      </c>
      <c r="H165">
        <f>VLOOKUP(Table1[[#This Row],[Team]], Sheet1!$A$2:$G$370, 3, FALSE)</f>
        <v>1540.09969034757</v>
      </c>
      <c r="I165">
        <f>_xlfn.RANK.EQ(Table1[[#This Row],[Projected Ending Elo]], Table1[Projected Ending Elo])</f>
        <v>163</v>
      </c>
      <c r="J165" t="str">
        <f>VLOOKUP(Table1[[#This Row],[Team]], Sheet1!$A$2:$G$370, 4, FALSE)</f>
        <v>12-18</v>
      </c>
      <c r="K165" s="3">
        <f>VLOOKUP(Table1[[#This Row],[Team]], Sheet1!$A$2:$G$370, 5, FALSE)</f>
        <v>0.4</v>
      </c>
      <c r="L165" t="str">
        <f>VLOOKUP(Table1[[#This Row],[Team]], Sheet1!$A$2:$G$370, 6, FALSE)</f>
        <v>7-13</v>
      </c>
      <c r="M165" s="3">
        <f>VLOOKUP(Table1[[#This Row],[Team]], Sheet1!$A$2:$G$370, 7, FALSE)</f>
        <v>0.35</v>
      </c>
    </row>
    <row r="166" spans="1:13" x14ac:dyDescent="0.45">
      <c r="A166">
        <v>185</v>
      </c>
      <c r="B166" t="s">
        <v>213</v>
      </c>
      <c r="C166" t="s">
        <v>175</v>
      </c>
      <c r="D166" t="s">
        <v>441</v>
      </c>
      <c r="E166">
        <v>6</v>
      </c>
      <c r="F166" t="str">
        <f>Table1[[#This Row],[Team]]</f>
        <v>Wright St.</v>
      </c>
      <c r="G166">
        <v>1470.1479065119299</v>
      </c>
      <c r="H166">
        <f>VLOOKUP(Table1[[#This Row],[Team]], Sheet1!$A$2:$G$370, 3, FALSE)</f>
        <v>1539.5449946070401</v>
      </c>
      <c r="I166">
        <f>_xlfn.RANK.EQ(Table1[[#This Row],[Projected Ending Elo]], Table1[Projected Ending Elo])</f>
        <v>164</v>
      </c>
      <c r="J166" t="str">
        <f>VLOOKUP(Table1[[#This Row],[Team]], Sheet1!$A$2:$G$370, 4, FALSE)</f>
        <v>15-14</v>
      </c>
      <c r="K166" s="3">
        <f>VLOOKUP(Table1[[#This Row],[Team]], Sheet1!$A$2:$G$370, 5, FALSE)</f>
        <v>0.51700000000000002</v>
      </c>
      <c r="L166" t="str">
        <f>VLOOKUP(Table1[[#This Row],[Team]], Sheet1!$A$2:$G$370, 6, FALSE)</f>
        <v>11-9</v>
      </c>
      <c r="M166" s="3">
        <f>VLOOKUP(Table1[[#This Row],[Team]], Sheet1!$A$2:$G$370, 7, FALSE)</f>
        <v>0.55000000000000004</v>
      </c>
    </row>
    <row r="167" spans="1:13" x14ac:dyDescent="0.45">
      <c r="A167">
        <v>101</v>
      </c>
      <c r="B167" t="s">
        <v>118</v>
      </c>
      <c r="C167" t="s">
        <v>55</v>
      </c>
      <c r="D167" t="s">
        <v>250</v>
      </c>
      <c r="E167">
        <v>6</v>
      </c>
      <c r="F167" t="str">
        <f>Table1[[#This Row],[Team]]</f>
        <v>Wichita St.</v>
      </c>
      <c r="G167">
        <v>1609.7858034232299</v>
      </c>
      <c r="H167">
        <f>VLOOKUP(Table1[[#This Row],[Team]], Sheet1!$A$2:$G$370, 3, FALSE)</f>
        <v>1538.86551913174</v>
      </c>
      <c r="I167">
        <f>_xlfn.RANK.EQ(Table1[[#This Row],[Projected Ending Elo]], Table1[Projected Ending Elo])</f>
        <v>165</v>
      </c>
      <c r="J167" t="str">
        <f>VLOOKUP(Table1[[#This Row],[Team]], Sheet1!$A$2:$G$370, 4, FALSE)</f>
        <v>16-14</v>
      </c>
      <c r="K167" s="3">
        <f>VLOOKUP(Table1[[#This Row],[Team]], Sheet1!$A$2:$G$370, 5, FALSE)</f>
        <v>0.53300000000000003</v>
      </c>
      <c r="L167" t="str">
        <f>VLOOKUP(Table1[[#This Row],[Team]], Sheet1!$A$2:$G$370, 6, FALSE)</f>
        <v>9-9</v>
      </c>
      <c r="M167" s="3">
        <f>VLOOKUP(Table1[[#This Row],[Team]], Sheet1!$A$2:$G$370, 7, FALSE)</f>
        <v>0.5</v>
      </c>
    </row>
    <row r="168" spans="1:13" x14ac:dyDescent="0.45">
      <c r="A168">
        <v>154</v>
      </c>
      <c r="B168" t="s">
        <v>179</v>
      </c>
      <c r="C168" t="s">
        <v>61</v>
      </c>
      <c r="D168" t="s">
        <v>61</v>
      </c>
      <c r="E168">
        <v>3</v>
      </c>
      <c r="F168" t="str">
        <f>Table1[[#This Row],[Team]]</f>
        <v>Cal Baptist</v>
      </c>
      <c r="G168">
        <v>1510.57322452125</v>
      </c>
      <c r="H168">
        <f>VLOOKUP(Table1[[#This Row],[Team]], Sheet1!$A$2:$G$370, 3, FALSE)</f>
        <v>1537.06614124163</v>
      </c>
      <c r="I168">
        <f>_xlfn.RANK.EQ(Table1[[#This Row],[Projected Ending Elo]], Table1[Projected Ending Elo])</f>
        <v>166</v>
      </c>
      <c r="J168" t="str">
        <f>VLOOKUP(Table1[[#This Row],[Team]], Sheet1!$A$2:$G$370, 4, FALSE)</f>
        <v>16-13</v>
      </c>
      <c r="K168" s="3">
        <f>VLOOKUP(Table1[[#This Row],[Team]], Sheet1!$A$2:$G$370, 5, FALSE)</f>
        <v>0.55200000000000005</v>
      </c>
      <c r="L168" t="str">
        <f>VLOOKUP(Table1[[#This Row],[Team]], Sheet1!$A$2:$G$370, 6, FALSE)</f>
        <v>9-7</v>
      </c>
      <c r="M168" s="3">
        <f>VLOOKUP(Table1[[#This Row],[Team]], Sheet1!$A$2:$G$370, 7, FALSE)</f>
        <v>0.5625</v>
      </c>
    </row>
    <row r="169" spans="1:13" x14ac:dyDescent="0.45">
      <c r="A169">
        <v>301</v>
      </c>
      <c r="B169" t="s">
        <v>334</v>
      </c>
      <c r="C169" t="s">
        <v>13</v>
      </c>
      <c r="D169" t="s">
        <v>13</v>
      </c>
      <c r="E169">
        <v>9</v>
      </c>
      <c r="F169" t="str">
        <f>Table1[[#This Row],[Team]]</f>
        <v>Pacific</v>
      </c>
      <c r="G169">
        <v>1341.2404346367</v>
      </c>
      <c r="H169">
        <f>VLOOKUP(Table1[[#This Row],[Team]], Sheet1!$A$2:$G$370, 3, FALSE)</f>
        <v>1536.8260370999899</v>
      </c>
      <c r="I169">
        <f>_xlfn.RANK.EQ(Table1[[#This Row],[Projected Ending Elo]], Table1[Projected Ending Elo])</f>
        <v>167</v>
      </c>
      <c r="J169" t="str">
        <f>VLOOKUP(Table1[[#This Row],[Team]], Sheet1!$A$2:$G$370, 4, FALSE)</f>
        <v>11-21</v>
      </c>
      <c r="K169" s="3">
        <f>VLOOKUP(Table1[[#This Row],[Team]], Sheet1!$A$2:$G$370, 5, FALSE)</f>
        <v>0.34399999999999997</v>
      </c>
      <c r="L169" t="str">
        <f>VLOOKUP(Table1[[#This Row],[Team]], Sheet1!$A$2:$G$370, 6, FALSE)</f>
        <v>5-13</v>
      </c>
      <c r="M169" s="3">
        <f>VLOOKUP(Table1[[#This Row],[Team]], Sheet1!$A$2:$G$370, 7, FALSE)</f>
        <v>0.27777777777777801</v>
      </c>
    </row>
    <row r="170" spans="1:13" x14ac:dyDescent="0.45">
      <c r="A170">
        <v>152</v>
      </c>
      <c r="B170" t="s">
        <v>176</v>
      </c>
      <c r="C170" t="s">
        <v>126</v>
      </c>
      <c r="D170" t="s">
        <v>126</v>
      </c>
      <c r="E170">
        <v>5</v>
      </c>
      <c r="F170" t="str">
        <f>Table1[[#This Row],[Team]]</f>
        <v>UTEP</v>
      </c>
      <c r="G170">
        <v>1514.75198726093</v>
      </c>
      <c r="H170">
        <f>VLOOKUP(Table1[[#This Row],[Team]], Sheet1!$A$2:$G$370, 3, FALSE)</f>
        <v>1534.6982824551701</v>
      </c>
      <c r="I170">
        <f>_xlfn.RANK.EQ(Table1[[#This Row],[Projected Ending Elo]], Table1[Projected Ending Elo])</f>
        <v>168</v>
      </c>
      <c r="J170" t="str">
        <f>VLOOKUP(Table1[[#This Row],[Team]], Sheet1!$A$2:$G$370, 4, FALSE)</f>
        <v>18-12</v>
      </c>
      <c r="K170" s="3">
        <f>VLOOKUP(Table1[[#This Row],[Team]], Sheet1!$A$2:$G$370, 5, FALSE)</f>
        <v>0.6</v>
      </c>
      <c r="L170" t="str">
        <f>VLOOKUP(Table1[[#This Row],[Team]], Sheet1!$A$2:$G$370, 6, FALSE)</f>
        <v>10-8</v>
      </c>
      <c r="M170" s="3">
        <f>VLOOKUP(Table1[[#This Row],[Team]], Sheet1!$A$2:$G$370, 7, FALSE)</f>
        <v>0.55555555555555602</v>
      </c>
    </row>
    <row r="171" spans="1:13" hidden="1" x14ac:dyDescent="0.45">
      <c r="A171">
        <v>181</v>
      </c>
      <c r="B171" t="s">
        <v>207</v>
      </c>
      <c r="C171" t="s">
        <v>208</v>
      </c>
      <c r="D171" t="s">
        <v>440</v>
      </c>
      <c r="E171">
        <v>1</v>
      </c>
      <c r="F171" t="str">
        <f>Table1[[#This Row],[Team]]</f>
        <v>South Dakota St.</v>
      </c>
      <c r="G171">
        <v>1481.4662463080999</v>
      </c>
      <c r="H171">
        <f>VLOOKUP(Table1[[#This Row],[Team]], Sheet1!$A$2:$G$370, 3, FALSE)</f>
        <v>1534.5332183871401</v>
      </c>
      <c r="I171">
        <f>_xlfn.RANK.EQ(Table1[[#This Row],[Projected Ending Elo]], Table1[Projected Ending Elo])</f>
        <v>169</v>
      </c>
      <c r="J171" t="str">
        <f>VLOOKUP(Table1[[#This Row],[Team]], Sheet1!$A$2:$G$370, 4, FALSE)</f>
        <v>16-13</v>
      </c>
      <c r="K171" s="3">
        <f>VLOOKUP(Table1[[#This Row],[Team]], Sheet1!$A$2:$G$370, 5, FALSE)</f>
        <v>0.55200000000000005</v>
      </c>
      <c r="L171" t="str">
        <f>VLOOKUP(Table1[[#This Row],[Team]], Sheet1!$A$2:$G$370, 6, FALSE)</f>
        <v>10-6</v>
      </c>
      <c r="M171" s="3">
        <f>VLOOKUP(Table1[[#This Row],[Team]], Sheet1!$A$2:$G$370, 7, FALSE)</f>
        <v>0.625</v>
      </c>
    </row>
    <row r="172" spans="1:13" x14ac:dyDescent="0.45">
      <c r="A172">
        <v>159</v>
      </c>
      <c r="B172" t="s">
        <v>185</v>
      </c>
      <c r="C172" t="s">
        <v>52</v>
      </c>
      <c r="D172" t="s">
        <v>432</v>
      </c>
      <c r="E172">
        <v>15</v>
      </c>
      <c r="F172" t="str">
        <f>Table1[[#This Row],[Team]]</f>
        <v>Fordham</v>
      </c>
      <c r="G172">
        <v>1505.3266946470601</v>
      </c>
      <c r="H172">
        <f>VLOOKUP(Table1[[#This Row],[Team]], Sheet1!$A$2:$G$370, 3, FALSE)</f>
        <v>1533.21732735204</v>
      </c>
      <c r="I172">
        <f>_xlfn.RANK.EQ(Table1[[#This Row],[Projected Ending Elo]], Table1[Projected Ending Elo])</f>
        <v>170</v>
      </c>
      <c r="J172" t="str">
        <f>VLOOKUP(Table1[[#This Row],[Team]], Sheet1!$A$2:$G$370, 4, FALSE)</f>
        <v>13-17</v>
      </c>
      <c r="K172" s="3">
        <f>VLOOKUP(Table1[[#This Row],[Team]], Sheet1!$A$2:$G$370, 5, FALSE)</f>
        <v>0.433</v>
      </c>
      <c r="L172" t="str">
        <f>VLOOKUP(Table1[[#This Row],[Team]], Sheet1!$A$2:$G$370, 6, FALSE)</f>
        <v>6-12</v>
      </c>
      <c r="M172" s="3">
        <f>VLOOKUP(Table1[[#This Row],[Team]], Sheet1!$A$2:$G$370, 7, FALSE)</f>
        <v>0.33333333333333298</v>
      </c>
    </row>
    <row r="173" spans="1:13" x14ac:dyDescent="0.45">
      <c r="A173">
        <v>169</v>
      </c>
      <c r="B173" t="s">
        <v>201</v>
      </c>
      <c r="C173" t="s">
        <v>129</v>
      </c>
      <c r="D173" t="s">
        <v>435</v>
      </c>
      <c r="E173">
        <v>7</v>
      </c>
      <c r="F173" t="str">
        <f>Table1[[#This Row],[Team]]</f>
        <v>Texas St.</v>
      </c>
      <c r="G173">
        <v>1494.2298184998799</v>
      </c>
      <c r="H173">
        <f>VLOOKUP(Table1[[#This Row],[Team]], Sheet1!$A$2:$G$370, 3, FALSE)</f>
        <v>1522.53080984434</v>
      </c>
      <c r="I173">
        <f>_xlfn.RANK.EQ(Table1[[#This Row],[Projected Ending Elo]], Table1[Projected Ending Elo])</f>
        <v>171</v>
      </c>
      <c r="J173" t="str">
        <f>VLOOKUP(Table1[[#This Row],[Team]], Sheet1!$A$2:$G$370, 4, FALSE)</f>
        <v>15-13</v>
      </c>
      <c r="K173" s="3">
        <f>VLOOKUP(Table1[[#This Row],[Team]], Sheet1!$A$2:$G$370, 5, FALSE)</f>
        <v>0.53600000000000003</v>
      </c>
      <c r="L173" t="str">
        <f>VLOOKUP(Table1[[#This Row],[Team]], Sheet1!$A$2:$G$370, 6, FALSE)</f>
        <v>9-9</v>
      </c>
      <c r="M173" s="3">
        <f>VLOOKUP(Table1[[#This Row],[Team]], Sheet1!$A$2:$G$370, 7, FALSE)</f>
        <v>0.5</v>
      </c>
    </row>
    <row r="174" spans="1:13" hidden="1" x14ac:dyDescent="0.45">
      <c r="A174">
        <v>118</v>
      </c>
      <c r="B174" t="s">
        <v>139</v>
      </c>
      <c r="C174" t="s">
        <v>126</v>
      </c>
      <c r="D174" t="s">
        <v>126</v>
      </c>
      <c r="E174">
        <v>1</v>
      </c>
      <c r="F174" t="str">
        <f>Table1[[#This Row],[Team]]</f>
        <v>Sam Houston St.</v>
      </c>
      <c r="G174">
        <v>1563.76173653771</v>
      </c>
      <c r="H174">
        <f>VLOOKUP(Table1[[#This Row],[Team]], Sheet1!$A$2:$G$370, 3, FALSE)</f>
        <v>1521.8260974752</v>
      </c>
      <c r="I174">
        <f>_xlfn.RANK.EQ(Table1[[#This Row],[Projected Ending Elo]], Table1[Projected Ending Elo])</f>
        <v>172</v>
      </c>
      <c r="J174" t="str">
        <f>VLOOKUP(Table1[[#This Row],[Team]], Sheet1!$A$2:$G$370, 4, FALSE)</f>
        <v>17-14</v>
      </c>
      <c r="K174" s="3">
        <f>VLOOKUP(Table1[[#This Row],[Team]], Sheet1!$A$2:$G$370, 5, FALSE)</f>
        <v>0.54800000000000004</v>
      </c>
      <c r="L174" t="str">
        <f>VLOOKUP(Table1[[#This Row],[Team]], Sheet1!$A$2:$G$370, 6, FALSE)</f>
        <v>10-8</v>
      </c>
      <c r="M174" s="3">
        <f>VLOOKUP(Table1[[#This Row],[Team]], Sheet1!$A$2:$G$370, 7, FALSE)</f>
        <v>0.55555555555555602</v>
      </c>
    </row>
    <row r="175" spans="1:13" x14ac:dyDescent="0.45">
      <c r="A175">
        <v>158</v>
      </c>
      <c r="B175" t="s">
        <v>181</v>
      </c>
      <c r="C175" t="s">
        <v>175</v>
      </c>
      <c r="D175" t="s">
        <v>441</v>
      </c>
      <c r="E175">
        <v>4</v>
      </c>
      <c r="F175" t="str">
        <f>Table1[[#This Row],[Team]]</f>
        <v>Northern Kentucky</v>
      </c>
      <c r="G175">
        <v>1505.6775334982501</v>
      </c>
      <c r="H175">
        <f>VLOOKUP(Table1[[#This Row],[Team]], Sheet1!$A$2:$G$370, 3, FALSE)</f>
        <v>1520.6503080627899</v>
      </c>
      <c r="I175">
        <f>_xlfn.RANK.EQ(Table1[[#This Row],[Projected Ending Elo]], Table1[Projected Ending Elo])</f>
        <v>173</v>
      </c>
      <c r="J175" t="str">
        <f>VLOOKUP(Table1[[#This Row],[Team]], Sheet1!$A$2:$G$370, 4, FALSE)</f>
        <v>17-14</v>
      </c>
      <c r="K175" s="3">
        <f>VLOOKUP(Table1[[#This Row],[Team]], Sheet1!$A$2:$G$370, 5, FALSE)</f>
        <v>0.54800000000000004</v>
      </c>
      <c r="L175" t="str">
        <f>VLOOKUP(Table1[[#This Row],[Team]], Sheet1!$A$2:$G$370, 6, FALSE)</f>
        <v>12-8</v>
      </c>
      <c r="M175" s="3">
        <f>VLOOKUP(Table1[[#This Row],[Team]], Sheet1!$A$2:$G$370, 7, FALSE)</f>
        <v>0.6</v>
      </c>
    </row>
    <row r="176" spans="1:13" x14ac:dyDescent="0.45">
      <c r="A176">
        <v>192</v>
      </c>
      <c r="B176" t="s">
        <v>220</v>
      </c>
      <c r="C176" t="s">
        <v>117</v>
      </c>
      <c r="D176" t="s">
        <v>436</v>
      </c>
      <c r="E176">
        <v>3</v>
      </c>
      <c r="F176" t="str">
        <f>Table1[[#This Row],[Team]]</f>
        <v>Hawaii</v>
      </c>
      <c r="G176">
        <v>1463.25393308815</v>
      </c>
      <c r="H176">
        <f>VLOOKUP(Table1[[#This Row],[Team]], Sheet1!$A$2:$G$370, 3, FALSE)</f>
        <v>1518.43295019996</v>
      </c>
      <c r="I176">
        <f>_xlfn.RANK.EQ(Table1[[#This Row],[Projected Ending Elo]], Table1[Projected Ending Elo])</f>
        <v>174</v>
      </c>
      <c r="J176" t="str">
        <f>VLOOKUP(Table1[[#This Row],[Team]], Sheet1!$A$2:$G$370, 4, FALSE)</f>
        <v>16-13</v>
      </c>
      <c r="K176" s="3">
        <f>VLOOKUP(Table1[[#This Row],[Team]], Sheet1!$A$2:$G$370, 5, FALSE)</f>
        <v>0.55200000000000005</v>
      </c>
      <c r="L176" t="str">
        <f>VLOOKUP(Table1[[#This Row],[Team]], Sheet1!$A$2:$G$370, 6, FALSE)</f>
        <v>11-9</v>
      </c>
      <c r="M176" s="3">
        <f>VLOOKUP(Table1[[#This Row],[Team]], Sheet1!$A$2:$G$370, 7, FALSE)</f>
        <v>0.55000000000000004</v>
      </c>
    </row>
    <row r="177" spans="1:13" x14ac:dyDescent="0.45">
      <c r="A177">
        <v>179</v>
      </c>
      <c r="B177" t="s">
        <v>204</v>
      </c>
      <c r="C177" t="s">
        <v>123</v>
      </c>
      <c r="D177" t="s">
        <v>438</v>
      </c>
      <c r="E177">
        <v>3</v>
      </c>
      <c r="F177" t="str">
        <f>Table1[[#This Row],[Team]]</f>
        <v>Longwood</v>
      </c>
      <c r="G177">
        <v>1484.2937407649199</v>
      </c>
      <c r="H177">
        <f>VLOOKUP(Table1[[#This Row],[Team]], Sheet1!$A$2:$G$370, 3, FALSE)</f>
        <v>1517.04757756356</v>
      </c>
      <c r="I177">
        <f>_xlfn.RANK.EQ(Table1[[#This Row],[Projected Ending Elo]], Table1[Projected Ending Elo])</f>
        <v>175</v>
      </c>
      <c r="J177" t="str">
        <f>VLOOKUP(Table1[[#This Row],[Team]], Sheet1!$A$2:$G$370, 4, FALSE)</f>
        <v>19-10</v>
      </c>
      <c r="K177" s="3">
        <f>VLOOKUP(Table1[[#This Row],[Team]], Sheet1!$A$2:$G$370, 5, FALSE)</f>
        <v>0.65500000000000003</v>
      </c>
      <c r="L177" t="str">
        <f>VLOOKUP(Table1[[#This Row],[Team]], Sheet1!$A$2:$G$370, 6, FALSE)</f>
        <v>10-6</v>
      </c>
      <c r="M177" s="3">
        <f>VLOOKUP(Table1[[#This Row],[Team]], Sheet1!$A$2:$G$370, 7, FALSE)</f>
        <v>0.625</v>
      </c>
    </row>
    <row r="178" spans="1:13" x14ac:dyDescent="0.45">
      <c r="A178">
        <v>120</v>
      </c>
      <c r="B178" t="s">
        <v>140</v>
      </c>
      <c r="C178" t="s">
        <v>141</v>
      </c>
      <c r="D178" t="s">
        <v>141</v>
      </c>
      <c r="E178">
        <v>3</v>
      </c>
      <c r="F178" t="str">
        <f>Table1[[#This Row],[Team]]</f>
        <v>Towson</v>
      </c>
      <c r="G178">
        <v>1562.6241288767201</v>
      </c>
      <c r="H178">
        <f>VLOOKUP(Table1[[#This Row],[Team]], Sheet1!$A$2:$G$370, 3, FALSE)</f>
        <v>1516.7438692544699</v>
      </c>
      <c r="I178">
        <f>_xlfn.RANK.EQ(Table1[[#This Row],[Projected Ending Elo]], Table1[Projected Ending Elo])</f>
        <v>176</v>
      </c>
      <c r="J178" t="str">
        <f>VLOOKUP(Table1[[#This Row],[Team]], Sheet1!$A$2:$G$370, 4, FALSE)</f>
        <v>19-12</v>
      </c>
      <c r="K178" s="3">
        <f>VLOOKUP(Table1[[#This Row],[Team]], Sheet1!$A$2:$G$370, 5, FALSE)</f>
        <v>0.61299999999999999</v>
      </c>
      <c r="L178" t="str">
        <f>VLOOKUP(Table1[[#This Row],[Team]], Sheet1!$A$2:$G$370, 6, FALSE)</f>
        <v>11-7</v>
      </c>
      <c r="M178" s="3">
        <f>VLOOKUP(Table1[[#This Row],[Team]], Sheet1!$A$2:$G$370, 7, FALSE)</f>
        <v>0.61111111111111105</v>
      </c>
    </row>
    <row r="179" spans="1:13" hidden="1" x14ac:dyDescent="0.45">
      <c r="A179">
        <v>283</v>
      </c>
      <c r="B179" t="s">
        <v>313</v>
      </c>
      <c r="C179" t="s">
        <v>287</v>
      </c>
      <c r="D179" t="s">
        <v>287</v>
      </c>
      <c r="E179">
        <v>1</v>
      </c>
      <c r="F179" t="str">
        <f>Table1[[#This Row],[Team]]</f>
        <v>Grambling St.</v>
      </c>
      <c r="G179">
        <v>1371.05076158215</v>
      </c>
      <c r="H179">
        <f>VLOOKUP(Table1[[#This Row],[Team]], Sheet1!$A$2:$G$370, 3, FALSE)</f>
        <v>1515.1339180390701</v>
      </c>
      <c r="I179">
        <f>_xlfn.RANK.EQ(Table1[[#This Row],[Projected Ending Elo]], Table1[Projected Ending Elo])</f>
        <v>177</v>
      </c>
      <c r="J179" t="str">
        <f>VLOOKUP(Table1[[#This Row],[Team]], Sheet1!$A$2:$G$370, 4, FALSE)</f>
        <v>18-13</v>
      </c>
      <c r="K179" s="3">
        <f>VLOOKUP(Table1[[#This Row],[Team]], Sheet1!$A$2:$G$370, 5, FALSE)</f>
        <v>0.58099999999999996</v>
      </c>
      <c r="L179" t="str">
        <f>VLOOKUP(Table1[[#This Row],[Team]], Sheet1!$A$2:$G$370, 6, FALSE)</f>
        <v>12-6</v>
      </c>
      <c r="M179" s="3">
        <f>VLOOKUP(Table1[[#This Row],[Team]], Sheet1!$A$2:$G$370, 7, FALSE)</f>
        <v>0.66666666666666696</v>
      </c>
    </row>
    <row r="180" spans="1:13" x14ac:dyDescent="0.45">
      <c r="A180">
        <v>153</v>
      </c>
      <c r="B180" t="s">
        <v>178</v>
      </c>
      <c r="C180" t="s">
        <v>106</v>
      </c>
      <c r="D180" t="s">
        <v>433</v>
      </c>
      <c r="E180">
        <v>8</v>
      </c>
      <c r="F180" t="str">
        <f>Table1[[#This Row],[Team]]</f>
        <v>Southern Illinois</v>
      </c>
      <c r="G180">
        <v>1513.0412327199001</v>
      </c>
      <c r="H180">
        <f>VLOOKUP(Table1[[#This Row],[Team]], Sheet1!$A$2:$G$370, 3, FALSE)</f>
        <v>1511.89134784564</v>
      </c>
      <c r="I180">
        <f>_xlfn.RANK.EQ(Table1[[#This Row],[Projected Ending Elo]], Table1[Projected Ending Elo])</f>
        <v>178</v>
      </c>
      <c r="J180" t="str">
        <f>VLOOKUP(Table1[[#This Row],[Team]], Sheet1!$A$2:$G$370, 4, FALSE)</f>
        <v>15-16</v>
      </c>
      <c r="K180" s="3">
        <f>VLOOKUP(Table1[[#This Row],[Team]], Sheet1!$A$2:$G$370, 5, FALSE)</f>
        <v>0.48399999999999999</v>
      </c>
      <c r="L180" t="str">
        <f>VLOOKUP(Table1[[#This Row],[Team]], Sheet1!$A$2:$G$370, 6, FALSE)</f>
        <v>9-11</v>
      </c>
      <c r="M180" s="3">
        <f>VLOOKUP(Table1[[#This Row],[Team]], Sheet1!$A$2:$G$370, 7, FALSE)</f>
        <v>0.45</v>
      </c>
    </row>
    <row r="181" spans="1:13" x14ac:dyDescent="0.45">
      <c r="A181">
        <v>140</v>
      </c>
      <c r="B181" t="s">
        <v>165</v>
      </c>
      <c r="C181" t="s">
        <v>55</v>
      </c>
      <c r="D181" t="s">
        <v>250</v>
      </c>
      <c r="E181">
        <v>7</v>
      </c>
      <c r="F181" t="str">
        <f>Table1[[#This Row],[Team]]</f>
        <v>East Carolina</v>
      </c>
      <c r="G181">
        <v>1533.9388203845101</v>
      </c>
      <c r="H181">
        <f>VLOOKUP(Table1[[#This Row],[Team]], Sheet1!$A$2:$G$370, 3, FALSE)</f>
        <v>1510.8055052792699</v>
      </c>
      <c r="I181">
        <f>_xlfn.RANK.EQ(Table1[[#This Row],[Projected Ending Elo]], Table1[Projected Ending Elo])</f>
        <v>179</v>
      </c>
      <c r="J181" t="str">
        <f>VLOOKUP(Table1[[#This Row],[Team]], Sheet1!$A$2:$G$370, 4, FALSE)</f>
        <v>16-13</v>
      </c>
      <c r="K181" s="3">
        <f>VLOOKUP(Table1[[#This Row],[Team]], Sheet1!$A$2:$G$370, 5, FALSE)</f>
        <v>0.55200000000000005</v>
      </c>
      <c r="L181" t="str">
        <f>VLOOKUP(Table1[[#This Row],[Team]], Sheet1!$A$2:$G$370, 6, FALSE)</f>
        <v>9-9</v>
      </c>
      <c r="M181" s="3">
        <f>VLOOKUP(Table1[[#This Row],[Team]], Sheet1!$A$2:$G$370, 7, FALSE)</f>
        <v>0.5</v>
      </c>
    </row>
    <row r="182" spans="1:13" x14ac:dyDescent="0.45">
      <c r="A182">
        <v>212</v>
      </c>
      <c r="B182" t="s">
        <v>242</v>
      </c>
      <c r="C182" t="s">
        <v>143</v>
      </c>
      <c r="D182" t="s">
        <v>437</v>
      </c>
      <c r="E182">
        <v>7</v>
      </c>
      <c r="F182" t="str">
        <f>Table1[[#This Row],[Team]]</f>
        <v>Mercer</v>
      </c>
      <c r="G182">
        <v>1441.75963871257</v>
      </c>
      <c r="H182">
        <f>VLOOKUP(Table1[[#This Row],[Team]], Sheet1!$A$2:$G$370, 3, FALSE)</f>
        <v>1509.8461699398299</v>
      </c>
      <c r="I182">
        <f>_xlfn.RANK.EQ(Table1[[#This Row],[Projected Ending Elo]], Table1[Projected Ending Elo])</f>
        <v>180</v>
      </c>
      <c r="J182" t="str">
        <f>VLOOKUP(Table1[[#This Row],[Team]], Sheet1!$A$2:$G$370, 4, FALSE)</f>
        <v>16-14</v>
      </c>
      <c r="K182" s="3">
        <f>VLOOKUP(Table1[[#This Row],[Team]], Sheet1!$A$2:$G$370, 5, FALSE)</f>
        <v>0.53300000000000003</v>
      </c>
      <c r="L182" t="str">
        <f>VLOOKUP(Table1[[#This Row],[Team]], Sheet1!$A$2:$G$370, 6, FALSE)</f>
        <v>9-9</v>
      </c>
      <c r="M182" s="3">
        <f>VLOOKUP(Table1[[#This Row],[Team]], Sheet1!$A$2:$G$370, 7, FALSE)</f>
        <v>0.5</v>
      </c>
    </row>
    <row r="183" spans="1:13" hidden="1" x14ac:dyDescent="0.45">
      <c r="A183">
        <v>129</v>
      </c>
      <c r="B183" t="s">
        <v>153</v>
      </c>
      <c r="C183" t="s">
        <v>154</v>
      </c>
      <c r="D183" t="s">
        <v>443</v>
      </c>
      <c r="E183">
        <v>1</v>
      </c>
      <c r="F183" t="str">
        <f>Table1[[#This Row],[Team]]</f>
        <v>Lipscomb</v>
      </c>
      <c r="G183">
        <v>1543.3451062924601</v>
      </c>
      <c r="H183">
        <f>VLOOKUP(Table1[[#This Row],[Team]], Sheet1!$A$2:$G$370, 3, FALSE)</f>
        <v>1508.8903171634599</v>
      </c>
      <c r="I183">
        <f>_xlfn.RANK.EQ(Table1[[#This Row],[Projected Ending Elo]], Table1[Projected Ending Elo])</f>
        <v>181</v>
      </c>
      <c r="J183" t="str">
        <f>VLOOKUP(Table1[[#This Row],[Team]], Sheet1!$A$2:$G$370, 4, FALSE)</f>
        <v>19-11</v>
      </c>
      <c r="K183" s="3">
        <f>VLOOKUP(Table1[[#This Row],[Team]], Sheet1!$A$2:$G$370, 5, FALSE)</f>
        <v>0.63300000000000001</v>
      </c>
      <c r="L183" t="str">
        <f>VLOOKUP(Table1[[#This Row],[Team]], Sheet1!$A$2:$G$370, 6, FALSE)</f>
        <v>12-6</v>
      </c>
      <c r="M183" s="3">
        <f>VLOOKUP(Table1[[#This Row],[Team]], Sheet1!$A$2:$G$370, 7, FALSE)</f>
        <v>0.66666666666666696</v>
      </c>
    </row>
    <row r="184" spans="1:13" x14ac:dyDescent="0.45">
      <c r="A184">
        <v>215</v>
      </c>
      <c r="B184" t="s">
        <v>241</v>
      </c>
      <c r="C184" t="s">
        <v>208</v>
      </c>
      <c r="D184" t="s">
        <v>440</v>
      </c>
      <c r="E184">
        <v>2</v>
      </c>
      <c r="F184" t="str">
        <f>Table1[[#This Row],[Team]]</f>
        <v>North Dakota St.</v>
      </c>
      <c r="G184">
        <v>1440.57685325531</v>
      </c>
      <c r="H184">
        <f>VLOOKUP(Table1[[#This Row],[Team]], Sheet1!$A$2:$G$370, 3, FALSE)</f>
        <v>1507.29911333887</v>
      </c>
      <c r="I184">
        <f>_xlfn.RANK.EQ(Table1[[#This Row],[Projected Ending Elo]], Table1[Projected Ending Elo])</f>
        <v>182</v>
      </c>
      <c r="J184" t="str">
        <f>VLOOKUP(Table1[[#This Row],[Team]], Sheet1!$A$2:$G$370, 4, FALSE)</f>
        <v>19-12</v>
      </c>
      <c r="K184" s="3">
        <f>VLOOKUP(Table1[[#This Row],[Team]], Sheet1!$A$2:$G$370, 5, FALSE)</f>
        <v>0.61299999999999999</v>
      </c>
      <c r="L184" t="str">
        <f>VLOOKUP(Table1[[#This Row],[Team]], Sheet1!$A$2:$G$370, 6, FALSE)</f>
        <v>10-6</v>
      </c>
      <c r="M184" s="3">
        <f>VLOOKUP(Table1[[#This Row],[Team]], Sheet1!$A$2:$G$370, 7, FALSE)</f>
        <v>0.625</v>
      </c>
    </row>
    <row r="185" spans="1:13" x14ac:dyDescent="0.45">
      <c r="A185">
        <v>163</v>
      </c>
      <c r="B185" t="s">
        <v>187</v>
      </c>
      <c r="C185" t="s">
        <v>141</v>
      </c>
      <c r="D185" t="s">
        <v>141</v>
      </c>
      <c r="E185">
        <v>4</v>
      </c>
      <c r="F185" t="str">
        <f>Table1[[#This Row],[Team]]</f>
        <v>UNC Wilmington</v>
      </c>
      <c r="G185">
        <v>1498.5274271805499</v>
      </c>
      <c r="H185">
        <f>VLOOKUP(Table1[[#This Row],[Team]], Sheet1!$A$2:$G$370, 3, FALSE)</f>
        <v>1507.08244950018</v>
      </c>
      <c r="I185">
        <f>_xlfn.RANK.EQ(Table1[[#This Row],[Projected Ending Elo]], Table1[Projected Ending Elo])</f>
        <v>183</v>
      </c>
      <c r="J185" t="str">
        <f>VLOOKUP(Table1[[#This Row],[Team]], Sheet1!$A$2:$G$370, 4, FALSE)</f>
        <v>19-12</v>
      </c>
      <c r="K185" s="3">
        <f>VLOOKUP(Table1[[#This Row],[Team]], Sheet1!$A$2:$G$370, 5, FALSE)</f>
        <v>0.61299999999999999</v>
      </c>
      <c r="L185" t="str">
        <f>VLOOKUP(Table1[[#This Row],[Team]], Sheet1!$A$2:$G$370, 6, FALSE)</f>
        <v>11-7</v>
      </c>
      <c r="M185" s="3">
        <f>VLOOKUP(Table1[[#This Row],[Team]], Sheet1!$A$2:$G$370, 7, FALSE)</f>
        <v>0.61111111111111105</v>
      </c>
    </row>
    <row r="186" spans="1:13" x14ac:dyDescent="0.45">
      <c r="A186">
        <v>196</v>
      </c>
      <c r="B186" t="s">
        <v>223</v>
      </c>
      <c r="C186" t="s">
        <v>208</v>
      </c>
      <c r="D186" t="s">
        <v>440</v>
      </c>
      <c r="E186">
        <v>3</v>
      </c>
      <c r="F186" t="str">
        <f>Table1[[#This Row],[Team]]</f>
        <v>Kansas City</v>
      </c>
      <c r="G186">
        <v>1460.6336231420501</v>
      </c>
      <c r="H186">
        <f>VLOOKUP(Table1[[#This Row],[Team]], Sheet1!$A$2:$G$370, 3, FALSE)</f>
        <v>1506.45196330262</v>
      </c>
      <c r="I186">
        <f>_xlfn.RANK.EQ(Table1[[#This Row],[Projected Ending Elo]], Table1[Projected Ending Elo])</f>
        <v>184</v>
      </c>
      <c r="J186" t="str">
        <f>VLOOKUP(Table1[[#This Row],[Team]], Sheet1!$A$2:$G$370, 4, FALSE)</f>
        <v>20-11</v>
      </c>
      <c r="K186" s="3">
        <f>VLOOKUP(Table1[[#This Row],[Team]], Sheet1!$A$2:$G$370, 5, FALSE)</f>
        <v>0.64500000000000002</v>
      </c>
      <c r="L186" t="str">
        <f>VLOOKUP(Table1[[#This Row],[Team]], Sheet1!$A$2:$G$370, 6, FALSE)</f>
        <v>10-6</v>
      </c>
      <c r="M186" s="3">
        <f>VLOOKUP(Table1[[#This Row],[Team]], Sheet1!$A$2:$G$370, 7, FALSE)</f>
        <v>0.625</v>
      </c>
    </row>
    <row r="187" spans="1:13" x14ac:dyDescent="0.45">
      <c r="A187">
        <v>233</v>
      </c>
      <c r="B187" t="s">
        <v>263</v>
      </c>
      <c r="C187" t="s">
        <v>13</v>
      </c>
      <c r="D187" t="s">
        <v>13</v>
      </c>
      <c r="E187">
        <v>8</v>
      </c>
      <c r="F187" t="str">
        <f>Table1[[#This Row],[Team]]</f>
        <v>Pepperdine</v>
      </c>
      <c r="G187">
        <v>1422.4784466660201</v>
      </c>
      <c r="H187">
        <f>VLOOKUP(Table1[[#This Row],[Team]], Sheet1!$A$2:$G$370, 3, FALSE)</f>
        <v>1505.5057812771699</v>
      </c>
      <c r="I187">
        <f>_xlfn.RANK.EQ(Table1[[#This Row],[Projected Ending Elo]], Table1[Projected Ending Elo])</f>
        <v>185</v>
      </c>
      <c r="J187" t="str">
        <f>VLOOKUP(Table1[[#This Row],[Team]], Sheet1!$A$2:$G$370, 4, FALSE)</f>
        <v>12-18</v>
      </c>
      <c r="K187" s="3">
        <f>VLOOKUP(Table1[[#This Row],[Team]], Sheet1!$A$2:$G$370, 5, FALSE)</f>
        <v>0.4</v>
      </c>
      <c r="L187" t="str">
        <f>VLOOKUP(Table1[[#This Row],[Team]], Sheet1!$A$2:$G$370, 6, FALSE)</f>
        <v>6-12</v>
      </c>
      <c r="M187" s="3">
        <f>VLOOKUP(Table1[[#This Row],[Team]], Sheet1!$A$2:$G$370, 7, FALSE)</f>
        <v>0.33333333333333298</v>
      </c>
    </row>
    <row r="188" spans="1:13" x14ac:dyDescent="0.45">
      <c r="A188">
        <v>171</v>
      </c>
      <c r="B188" t="s">
        <v>196</v>
      </c>
      <c r="C188" t="s">
        <v>117</v>
      </c>
      <c r="D188" t="s">
        <v>436</v>
      </c>
      <c r="E188">
        <v>4</v>
      </c>
      <c r="F188" t="str">
        <f>Table1[[#This Row],[Team]]</f>
        <v>UC Riverside</v>
      </c>
      <c r="G188">
        <v>1492.1211722273799</v>
      </c>
      <c r="H188">
        <f>VLOOKUP(Table1[[#This Row],[Team]], Sheet1!$A$2:$G$370, 3, FALSE)</f>
        <v>1504.6380113528801</v>
      </c>
      <c r="I188">
        <f>_xlfn.RANK.EQ(Table1[[#This Row],[Projected Ending Elo]], Table1[Projected Ending Elo])</f>
        <v>186</v>
      </c>
      <c r="J188" t="str">
        <f>VLOOKUP(Table1[[#This Row],[Team]], Sheet1!$A$2:$G$370, 4, FALSE)</f>
        <v>17-15</v>
      </c>
      <c r="K188" s="3">
        <f>VLOOKUP(Table1[[#This Row],[Team]], Sheet1!$A$2:$G$370, 5, FALSE)</f>
        <v>0.53100000000000003</v>
      </c>
      <c r="L188" t="str">
        <f>VLOOKUP(Table1[[#This Row],[Team]], Sheet1!$A$2:$G$370, 6, FALSE)</f>
        <v>11-9</v>
      </c>
      <c r="M188" s="3">
        <f>VLOOKUP(Table1[[#This Row],[Team]], Sheet1!$A$2:$G$370, 7, FALSE)</f>
        <v>0.55000000000000004</v>
      </c>
    </row>
    <row r="189" spans="1:13" x14ac:dyDescent="0.45">
      <c r="A189">
        <v>201</v>
      </c>
      <c r="B189" t="s">
        <v>229</v>
      </c>
      <c r="C189" t="s">
        <v>230</v>
      </c>
      <c r="D189" t="s">
        <v>230</v>
      </c>
      <c r="E189">
        <v>4</v>
      </c>
      <c r="F189" t="str">
        <f>Table1[[#This Row],[Team]]</f>
        <v>Quinnipiac</v>
      </c>
      <c r="G189">
        <v>1452.03465142644</v>
      </c>
      <c r="H189">
        <f>VLOOKUP(Table1[[#This Row],[Team]], Sheet1!$A$2:$G$370, 3, FALSE)</f>
        <v>1503.9997517586601</v>
      </c>
      <c r="I189">
        <f>_xlfn.RANK.EQ(Table1[[#This Row],[Projected Ending Elo]], Table1[Projected Ending Elo])</f>
        <v>187</v>
      </c>
      <c r="J189" t="str">
        <f>VLOOKUP(Table1[[#This Row],[Team]], Sheet1!$A$2:$G$370, 4, FALSE)</f>
        <v>17-14</v>
      </c>
      <c r="K189" s="3">
        <f>VLOOKUP(Table1[[#This Row],[Team]], Sheet1!$A$2:$G$370, 5, FALSE)</f>
        <v>0.54800000000000004</v>
      </c>
      <c r="L189" t="str">
        <f>VLOOKUP(Table1[[#This Row],[Team]], Sheet1!$A$2:$G$370, 6, FALSE)</f>
        <v>11-9</v>
      </c>
      <c r="M189" s="3">
        <f>VLOOKUP(Table1[[#This Row],[Team]], Sheet1!$A$2:$G$370, 7, FALSE)</f>
        <v>0.55000000000000004</v>
      </c>
    </row>
    <row r="190" spans="1:13" x14ac:dyDescent="0.45">
      <c r="A190">
        <v>145</v>
      </c>
      <c r="B190" t="s">
        <v>171</v>
      </c>
      <c r="C190" t="s">
        <v>117</v>
      </c>
      <c r="D190" t="s">
        <v>436</v>
      </c>
      <c r="E190">
        <v>5</v>
      </c>
      <c r="F190" t="str">
        <f>Table1[[#This Row],[Team]]</f>
        <v>UC San Diego</v>
      </c>
      <c r="G190">
        <v>1523.63793581441</v>
      </c>
      <c r="H190">
        <f>VLOOKUP(Table1[[#This Row],[Team]], Sheet1!$A$2:$G$370, 3, FALSE)</f>
        <v>1501.439607838</v>
      </c>
      <c r="I190">
        <f>_xlfn.RANK.EQ(Table1[[#This Row],[Projected Ending Elo]], Table1[Projected Ending Elo])</f>
        <v>188</v>
      </c>
      <c r="J190" t="str">
        <f>VLOOKUP(Table1[[#This Row],[Team]], Sheet1!$A$2:$G$370, 4, FALSE)</f>
        <v>17-13</v>
      </c>
      <c r="K190" s="3">
        <f>VLOOKUP(Table1[[#This Row],[Team]], Sheet1!$A$2:$G$370, 5, FALSE)</f>
        <v>0.56699999999999995</v>
      </c>
      <c r="L190" t="str">
        <f>VLOOKUP(Table1[[#This Row],[Team]], Sheet1!$A$2:$G$370, 6, FALSE)</f>
        <v>11-9</v>
      </c>
      <c r="M190" s="3">
        <f>VLOOKUP(Table1[[#This Row],[Team]], Sheet1!$A$2:$G$370, 7, FALSE)</f>
        <v>0.55000000000000004</v>
      </c>
    </row>
    <row r="191" spans="1:13" x14ac:dyDescent="0.45">
      <c r="A191">
        <v>197</v>
      </c>
      <c r="B191" t="s">
        <v>227</v>
      </c>
      <c r="C191" t="s">
        <v>70</v>
      </c>
      <c r="D191" t="s">
        <v>431</v>
      </c>
      <c r="E191">
        <v>9</v>
      </c>
      <c r="F191" t="str">
        <f>Table1[[#This Row],[Team]]</f>
        <v>San Jose St.</v>
      </c>
      <c r="G191">
        <v>1459.7717007911599</v>
      </c>
      <c r="H191">
        <f>VLOOKUP(Table1[[#This Row],[Team]], Sheet1!$A$2:$G$370, 3, FALSE)</f>
        <v>1501.06745248381</v>
      </c>
      <c r="I191">
        <f>_xlfn.RANK.EQ(Table1[[#This Row],[Projected Ending Elo]], Table1[Projected Ending Elo])</f>
        <v>189</v>
      </c>
      <c r="J191" t="str">
        <f>VLOOKUP(Table1[[#This Row],[Team]], Sheet1!$A$2:$G$370, 4, FALSE)</f>
        <v>14-18</v>
      </c>
      <c r="K191" s="3">
        <f>VLOOKUP(Table1[[#This Row],[Team]], Sheet1!$A$2:$G$370, 5, FALSE)</f>
        <v>0.438</v>
      </c>
      <c r="L191" t="str">
        <f>VLOOKUP(Table1[[#This Row],[Team]], Sheet1!$A$2:$G$370, 6, FALSE)</f>
        <v>7-13</v>
      </c>
      <c r="M191" s="3">
        <f>VLOOKUP(Table1[[#This Row],[Team]], Sheet1!$A$2:$G$370, 7, FALSE)</f>
        <v>0.35</v>
      </c>
    </row>
    <row r="192" spans="1:13" x14ac:dyDescent="0.45">
      <c r="A192">
        <v>149</v>
      </c>
      <c r="B192" t="s">
        <v>167</v>
      </c>
      <c r="C192" t="s">
        <v>52</v>
      </c>
      <c r="D192" t="s">
        <v>432</v>
      </c>
      <c r="E192">
        <v>13</v>
      </c>
      <c r="F192" t="str">
        <f>Table1[[#This Row],[Team]]</f>
        <v>George Washington</v>
      </c>
      <c r="G192">
        <v>1517.64960187274</v>
      </c>
      <c r="H192">
        <f>VLOOKUP(Table1[[#This Row],[Team]], Sheet1!$A$2:$G$370, 3, FALSE)</f>
        <v>1501.0602683913501</v>
      </c>
      <c r="I192">
        <f>_xlfn.RANK.EQ(Table1[[#This Row],[Projected Ending Elo]], Table1[Projected Ending Elo])</f>
        <v>190</v>
      </c>
      <c r="J192" t="str">
        <f>VLOOKUP(Table1[[#This Row],[Team]], Sheet1!$A$2:$G$370, 4, FALSE)</f>
        <v>16-13</v>
      </c>
      <c r="K192" s="3">
        <f>VLOOKUP(Table1[[#This Row],[Team]], Sheet1!$A$2:$G$370, 5, FALSE)</f>
        <v>0.55200000000000005</v>
      </c>
      <c r="L192" t="str">
        <f>VLOOKUP(Table1[[#This Row],[Team]], Sheet1!$A$2:$G$370, 6, FALSE)</f>
        <v>8-10</v>
      </c>
      <c r="M192" s="3">
        <f>VLOOKUP(Table1[[#This Row],[Team]], Sheet1!$A$2:$G$370, 7, FALSE)</f>
        <v>0.44444444444444398</v>
      </c>
    </row>
    <row r="193" spans="1:13" x14ac:dyDescent="0.45">
      <c r="A193">
        <v>302</v>
      </c>
      <c r="B193" t="s">
        <v>335</v>
      </c>
      <c r="C193" t="s">
        <v>276</v>
      </c>
      <c r="D193" t="s">
        <v>445</v>
      </c>
      <c r="E193">
        <v>2</v>
      </c>
      <c r="F193" t="str">
        <f>Table1[[#This Row],[Team]]</f>
        <v>Tennessee St.</v>
      </c>
      <c r="G193">
        <v>1340.6262188062301</v>
      </c>
      <c r="H193">
        <f>VLOOKUP(Table1[[#This Row],[Team]], Sheet1!$A$2:$G$370, 3, FALSE)</f>
        <v>1500.60538368019</v>
      </c>
      <c r="I193">
        <f>_xlfn.RANK.EQ(Table1[[#This Row],[Projected Ending Elo]], Table1[Projected Ending Elo])</f>
        <v>191</v>
      </c>
      <c r="J193" t="str">
        <f>VLOOKUP(Table1[[#This Row],[Team]], Sheet1!$A$2:$G$370, 4, FALSE)</f>
        <v>17-14</v>
      </c>
      <c r="K193" s="3">
        <f>VLOOKUP(Table1[[#This Row],[Team]], Sheet1!$A$2:$G$370, 5, FALSE)</f>
        <v>0.54800000000000004</v>
      </c>
      <c r="L193" t="str">
        <f>VLOOKUP(Table1[[#This Row],[Team]], Sheet1!$A$2:$G$370, 6, FALSE)</f>
        <v>12-8</v>
      </c>
      <c r="M193" s="3">
        <f>VLOOKUP(Table1[[#This Row],[Team]], Sheet1!$A$2:$G$370, 7, FALSE)</f>
        <v>0.6</v>
      </c>
    </row>
    <row r="194" spans="1:13" x14ac:dyDescent="0.45">
      <c r="A194">
        <v>205</v>
      </c>
      <c r="B194" t="s">
        <v>233</v>
      </c>
      <c r="C194" t="s">
        <v>95</v>
      </c>
      <c r="D194" t="s">
        <v>434</v>
      </c>
      <c r="E194">
        <v>5</v>
      </c>
      <c r="F194" t="str">
        <f>Table1[[#This Row],[Team]]</f>
        <v>Brown</v>
      </c>
      <c r="G194">
        <v>1445.62432256792</v>
      </c>
      <c r="H194">
        <f>VLOOKUP(Table1[[#This Row],[Team]], Sheet1!$A$2:$G$370, 3, FALSE)</f>
        <v>1498.6281262958</v>
      </c>
      <c r="I194">
        <f>_xlfn.RANK.EQ(Table1[[#This Row],[Projected Ending Elo]], Table1[Projected Ending Elo])</f>
        <v>192</v>
      </c>
      <c r="J194" t="str">
        <f>VLOOKUP(Table1[[#This Row],[Team]], Sheet1!$A$2:$G$370, 4, FALSE)</f>
        <v>12-15</v>
      </c>
      <c r="K194" s="3">
        <f>VLOOKUP(Table1[[#This Row],[Team]], Sheet1!$A$2:$G$370, 5, FALSE)</f>
        <v>0.44400000000000001</v>
      </c>
      <c r="L194" t="str">
        <f>VLOOKUP(Table1[[#This Row],[Team]], Sheet1!$A$2:$G$370, 6, FALSE)</f>
        <v>6-8</v>
      </c>
      <c r="M194" s="3">
        <f>VLOOKUP(Table1[[#This Row],[Team]], Sheet1!$A$2:$G$370, 7, FALSE)</f>
        <v>0.42857142857142899</v>
      </c>
    </row>
    <row r="195" spans="1:13" x14ac:dyDescent="0.45">
      <c r="A195">
        <v>126</v>
      </c>
      <c r="B195" t="s">
        <v>147</v>
      </c>
      <c r="C195" t="s">
        <v>135</v>
      </c>
      <c r="D195" t="s">
        <v>135</v>
      </c>
      <c r="E195">
        <v>2</v>
      </c>
      <c r="F195" t="str">
        <f>Table1[[#This Row],[Team]]</f>
        <v>Akron</v>
      </c>
      <c r="G195">
        <v>1545.96399597612</v>
      </c>
      <c r="H195">
        <f>VLOOKUP(Table1[[#This Row],[Team]], Sheet1!$A$2:$G$370, 3, FALSE)</f>
        <v>1497.13703922832</v>
      </c>
      <c r="I195">
        <f>_xlfn.RANK.EQ(Table1[[#This Row],[Projected Ending Elo]], Table1[Projected Ending Elo])</f>
        <v>193</v>
      </c>
      <c r="J195" t="str">
        <f>VLOOKUP(Table1[[#This Row],[Team]], Sheet1!$A$2:$G$370, 4, FALSE)</f>
        <v>18-11</v>
      </c>
      <c r="K195" s="3">
        <f>VLOOKUP(Table1[[#This Row],[Team]], Sheet1!$A$2:$G$370, 5, FALSE)</f>
        <v>0.621</v>
      </c>
      <c r="L195" t="str">
        <f>VLOOKUP(Table1[[#This Row],[Team]], Sheet1!$A$2:$G$370, 6, FALSE)</f>
        <v>12-6</v>
      </c>
      <c r="M195" s="3">
        <f>VLOOKUP(Table1[[#This Row],[Team]], Sheet1!$A$2:$G$370, 7, FALSE)</f>
        <v>0.66666666666666696</v>
      </c>
    </row>
    <row r="196" spans="1:13" x14ac:dyDescent="0.45">
      <c r="A196">
        <v>217</v>
      </c>
      <c r="B196" t="s">
        <v>264</v>
      </c>
      <c r="C196" t="s">
        <v>129</v>
      </c>
      <c r="D196" t="s">
        <v>435</v>
      </c>
      <c r="E196">
        <v>10</v>
      </c>
      <c r="F196" t="str">
        <f>Table1[[#This Row],[Team]]</f>
        <v>Southern Miss</v>
      </c>
      <c r="G196">
        <v>1438.21975267889</v>
      </c>
      <c r="H196">
        <f>VLOOKUP(Table1[[#This Row],[Team]], Sheet1!$A$2:$G$370, 3, FALSE)</f>
        <v>1495.8799831419501</v>
      </c>
      <c r="I196">
        <f>_xlfn.RANK.EQ(Table1[[#This Row],[Projected Ending Elo]], Table1[Projected Ending Elo])</f>
        <v>194</v>
      </c>
      <c r="J196" t="str">
        <f>VLOOKUP(Table1[[#This Row],[Team]], Sheet1!$A$2:$G$370, 4, FALSE)</f>
        <v>15-15</v>
      </c>
      <c r="K196" s="3">
        <f>VLOOKUP(Table1[[#This Row],[Team]], Sheet1!$A$2:$G$370, 5, FALSE)</f>
        <v>0.5</v>
      </c>
      <c r="L196" t="str">
        <f>VLOOKUP(Table1[[#This Row],[Team]], Sheet1!$A$2:$G$370, 6, FALSE)</f>
        <v>8-10</v>
      </c>
      <c r="M196" s="3">
        <f>VLOOKUP(Table1[[#This Row],[Team]], Sheet1!$A$2:$G$370, 7, FALSE)</f>
        <v>0.44444444444444398</v>
      </c>
    </row>
    <row r="197" spans="1:13" x14ac:dyDescent="0.45">
      <c r="A197">
        <v>225</v>
      </c>
      <c r="B197" t="s">
        <v>248</v>
      </c>
      <c r="C197" t="s">
        <v>230</v>
      </c>
      <c r="D197" t="s">
        <v>230</v>
      </c>
      <c r="E197">
        <v>5</v>
      </c>
      <c r="F197" t="str">
        <f>Table1[[#This Row],[Team]]</f>
        <v>Saint Peter's</v>
      </c>
      <c r="G197">
        <v>1430.5978658475799</v>
      </c>
      <c r="H197">
        <f>VLOOKUP(Table1[[#This Row],[Team]], Sheet1!$A$2:$G$370, 3, FALSE)</f>
        <v>1495.72002816092</v>
      </c>
      <c r="I197">
        <f>_xlfn.RANK.EQ(Table1[[#This Row],[Projected Ending Elo]], Table1[Projected Ending Elo])</f>
        <v>195</v>
      </c>
      <c r="J197" t="str">
        <f>VLOOKUP(Table1[[#This Row],[Team]], Sheet1!$A$2:$G$370, 4, FALSE)</f>
        <v>15-13</v>
      </c>
      <c r="K197" s="3">
        <f>VLOOKUP(Table1[[#This Row],[Team]], Sheet1!$A$2:$G$370, 5, FALSE)</f>
        <v>0.53600000000000003</v>
      </c>
      <c r="L197" t="str">
        <f>VLOOKUP(Table1[[#This Row],[Team]], Sheet1!$A$2:$G$370, 6, FALSE)</f>
        <v>11-9</v>
      </c>
      <c r="M197" s="3">
        <f>VLOOKUP(Table1[[#This Row],[Team]], Sheet1!$A$2:$G$370, 7, FALSE)</f>
        <v>0.55000000000000004</v>
      </c>
    </row>
    <row r="198" spans="1:13" x14ac:dyDescent="0.45">
      <c r="A198">
        <v>176</v>
      </c>
      <c r="B198" t="s">
        <v>202</v>
      </c>
      <c r="C198" t="s">
        <v>143</v>
      </c>
      <c r="D198" t="s">
        <v>437</v>
      </c>
      <c r="E198">
        <v>5</v>
      </c>
      <c r="F198" t="str">
        <f>Table1[[#This Row],[Team]]</f>
        <v>UNC Greensboro</v>
      </c>
      <c r="G198">
        <v>1487.17848637569</v>
      </c>
      <c r="H198">
        <f>VLOOKUP(Table1[[#This Row],[Team]], Sheet1!$A$2:$G$370, 3, FALSE)</f>
        <v>1495.6438746515901</v>
      </c>
      <c r="I198">
        <f>_xlfn.RANK.EQ(Table1[[#This Row],[Projected Ending Elo]], Table1[Projected Ending Elo])</f>
        <v>196</v>
      </c>
      <c r="J198" t="str">
        <f>VLOOKUP(Table1[[#This Row],[Team]], Sheet1!$A$2:$G$370, 4, FALSE)</f>
        <v>18-13</v>
      </c>
      <c r="K198" s="3">
        <f>VLOOKUP(Table1[[#This Row],[Team]], Sheet1!$A$2:$G$370, 5, FALSE)</f>
        <v>0.58099999999999996</v>
      </c>
      <c r="L198" t="str">
        <f>VLOOKUP(Table1[[#This Row],[Team]], Sheet1!$A$2:$G$370, 6, FALSE)</f>
        <v>10-8</v>
      </c>
      <c r="M198" s="3">
        <f>VLOOKUP(Table1[[#This Row],[Team]], Sheet1!$A$2:$G$370, 7, FALSE)</f>
        <v>0.55555555555555602</v>
      </c>
    </row>
    <row r="199" spans="1:13" x14ac:dyDescent="0.45">
      <c r="A199">
        <v>206</v>
      </c>
      <c r="B199" t="s">
        <v>234</v>
      </c>
      <c r="C199" t="s">
        <v>175</v>
      </c>
      <c r="D199" t="s">
        <v>441</v>
      </c>
      <c r="E199">
        <v>7</v>
      </c>
      <c r="F199" t="str">
        <f>Table1[[#This Row],[Team]]</f>
        <v>Cleveland St.</v>
      </c>
      <c r="G199">
        <v>1445.60435781872</v>
      </c>
      <c r="H199">
        <f>VLOOKUP(Table1[[#This Row],[Team]], Sheet1!$A$2:$G$370, 3, FALSE)</f>
        <v>1493.8540088836401</v>
      </c>
      <c r="I199">
        <f>_xlfn.RANK.EQ(Table1[[#This Row],[Projected Ending Elo]], Table1[Projected Ending Elo])</f>
        <v>197</v>
      </c>
      <c r="J199" t="str">
        <f>VLOOKUP(Table1[[#This Row],[Team]], Sheet1!$A$2:$G$370, 4, FALSE)</f>
        <v>16-15</v>
      </c>
      <c r="K199" s="3">
        <f>VLOOKUP(Table1[[#This Row],[Team]], Sheet1!$A$2:$G$370, 5, FALSE)</f>
        <v>0.51600000000000001</v>
      </c>
      <c r="L199" t="str">
        <f>VLOOKUP(Table1[[#This Row],[Team]], Sheet1!$A$2:$G$370, 6, FALSE)</f>
        <v>10-10</v>
      </c>
      <c r="M199" s="3">
        <f>VLOOKUP(Table1[[#This Row],[Team]], Sheet1!$A$2:$G$370, 7, FALSE)</f>
        <v>0.5</v>
      </c>
    </row>
    <row r="200" spans="1:13" x14ac:dyDescent="0.45">
      <c r="A200">
        <v>187</v>
      </c>
      <c r="B200" t="s">
        <v>212</v>
      </c>
      <c r="C200" t="s">
        <v>106</v>
      </c>
      <c r="D200" t="s">
        <v>433</v>
      </c>
      <c r="E200">
        <v>7</v>
      </c>
      <c r="F200" t="str">
        <f>Table1[[#This Row],[Team]]</f>
        <v>Illinois St.</v>
      </c>
      <c r="G200">
        <v>1468.4005268996</v>
      </c>
      <c r="H200">
        <f>VLOOKUP(Table1[[#This Row],[Team]], Sheet1!$A$2:$G$370, 3, FALSE)</f>
        <v>1490.4961420792399</v>
      </c>
      <c r="I200">
        <f>_xlfn.RANK.EQ(Table1[[#This Row],[Projected Ending Elo]], Table1[Projected Ending Elo])</f>
        <v>198</v>
      </c>
      <c r="J200" t="str">
        <f>VLOOKUP(Table1[[#This Row],[Team]], Sheet1!$A$2:$G$370, 4, FALSE)</f>
        <v>15-14</v>
      </c>
      <c r="K200" s="3">
        <f>VLOOKUP(Table1[[#This Row],[Team]], Sheet1!$A$2:$G$370, 5, FALSE)</f>
        <v>0.51700000000000002</v>
      </c>
      <c r="L200" t="str">
        <f>VLOOKUP(Table1[[#This Row],[Team]], Sheet1!$A$2:$G$370, 6, FALSE)</f>
        <v>10-10</v>
      </c>
      <c r="M200" s="3">
        <f>VLOOKUP(Table1[[#This Row],[Team]], Sheet1!$A$2:$G$370, 7, FALSE)</f>
        <v>0.5</v>
      </c>
    </row>
    <row r="201" spans="1:13" x14ac:dyDescent="0.45">
      <c r="A201">
        <v>204</v>
      </c>
      <c r="B201" t="s">
        <v>231</v>
      </c>
      <c r="C201" t="s">
        <v>154</v>
      </c>
      <c r="D201" t="s">
        <v>443</v>
      </c>
      <c r="E201">
        <v>3</v>
      </c>
      <c r="F201" t="str">
        <f>Table1[[#This Row],[Team]]</f>
        <v>Florida Gulf Coast</v>
      </c>
      <c r="G201">
        <v>1451.04130347005</v>
      </c>
      <c r="H201">
        <f>VLOOKUP(Table1[[#This Row],[Team]], Sheet1!$A$2:$G$370, 3, FALSE)</f>
        <v>1489.14809820819</v>
      </c>
      <c r="I201">
        <f>_xlfn.RANK.EQ(Table1[[#This Row],[Projected Ending Elo]], Table1[Projected Ending Elo])</f>
        <v>199</v>
      </c>
      <c r="J201" t="str">
        <f>VLOOKUP(Table1[[#This Row],[Team]], Sheet1!$A$2:$G$370, 4, FALSE)</f>
        <v>15-15</v>
      </c>
      <c r="K201" s="3">
        <f>VLOOKUP(Table1[[#This Row],[Team]], Sheet1!$A$2:$G$370, 5, FALSE)</f>
        <v>0.5</v>
      </c>
      <c r="L201" t="str">
        <f>VLOOKUP(Table1[[#This Row],[Team]], Sheet1!$A$2:$G$370, 6, FALSE)</f>
        <v>10-8</v>
      </c>
      <c r="M201" s="3">
        <f>VLOOKUP(Table1[[#This Row],[Team]], Sheet1!$A$2:$G$370, 7, FALSE)</f>
        <v>0.55555555555555602</v>
      </c>
    </row>
    <row r="202" spans="1:13" x14ac:dyDescent="0.45">
      <c r="A202">
        <v>136</v>
      </c>
      <c r="B202" t="s">
        <v>160</v>
      </c>
      <c r="C202" t="s">
        <v>129</v>
      </c>
      <c r="D202" t="s">
        <v>435</v>
      </c>
      <c r="E202">
        <v>3</v>
      </c>
      <c r="F202" t="str">
        <f>Table1[[#This Row],[Team]]</f>
        <v>Appalachian St.</v>
      </c>
      <c r="G202">
        <v>1537.3090761224501</v>
      </c>
      <c r="H202">
        <f>VLOOKUP(Table1[[#This Row],[Team]], Sheet1!$A$2:$G$370, 3, FALSE)</f>
        <v>1488.0709066183399</v>
      </c>
      <c r="I202">
        <f>_xlfn.RANK.EQ(Table1[[#This Row],[Projected Ending Elo]], Table1[Projected Ending Elo])</f>
        <v>200</v>
      </c>
      <c r="J202" t="str">
        <f>VLOOKUP(Table1[[#This Row],[Team]], Sheet1!$A$2:$G$370, 4, FALSE)</f>
        <v>18-11</v>
      </c>
      <c r="K202" s="3">
        <f>VLOOKUP(Table1[[#This Row],[Team]], Sheet1!$A$2:$G$370, 5, FALSE)</f>
        <v>0.621</v>
      </c>
      <c r="L202" t="str">
        <f>VLOOKUP(Table1[[#This Row],[Team]], Sheet1!$A$2:$G$370, 6, FALSE)</f>
        <v>11-7</v>
      </c>
      <c r="M202" s="3">
        <f>VLOOKUP(Table1[[#This Row],[Team]], Sheet1!$A$2:$G$370, 7, FALSE)</f>
        <v>0.61111111111111105</v>
      </c>
    </row>
    <row r="203" spans="1:13" x14ac:dyDescent="0.45">
      <c r="A203">
        <v>234</v>
      </c>
      <c r="B203" t="s">
        <v>262</v>
      </c>
      <c r="C203" t="s">
        <v>106</v>
      </c>
      <c r="D203" t="s">
        <v>433</v>
      </c>
      <c r="E203">
        <v>10</v>
      </c>
      <c r="F203" t="str">
        <f>Table1[[#This Row],[Team]]</f>
        <v>Evansville</v>
      </c>
      <c r="G203">
        <v>1422.2325487390201</v>
      </c>
      <c r="H203">
        <f>VLOOKUP(Table1[[#This Row],[Team]], Sheet1!$A$2:$G$370, 3, FALSE)</f>
        <v>1486.83217785897</v>
      </c>
      <c r="I203">
        <f>_xlfn.RANK.EQ(Table1[[#This Row],[Projected Ending Elo]], Table1[Projected Ending Elo])</f>
        <v>201</v>
      </c>
      <c r="J203" t="str">
        <f>VLOOKUP(Table1[[#This Row],[Team]], Sheet1!$A$2:$G$370, 4, FALSE)</f>
        <v>12-19</v>
      </c>
      <c r="K203" s="3">
        <f>VLOOKUP(Table1[[#This Row],[Team]], Sheet1!$A$2:$G$370, 5, FALSE)</f>
        <v>0.38700000000000001</v>
      </c>
      <c r="L203" t="str">
        <f>VLOOKUP(Table1[[#This Row],[Team]], Sheet1!$A$2:$G$370, 6, FALSE)</f>
        <v>7-13</v>
      </c>
      <c r="M203" s="3">
        <f>VLOOKUP(Table1[[#This Row],[Team]], Sheet1!$A$2:$G$370, 7, FALSE)</f>
        <v>0.35</v>
      </c>
    </row>
    <row r="204" spans="1:13" hidden="1" x14ac:dyDescent="0.45">
      <c r="A204">
        <v>98</v>
      </c>
      <c r="B204" t="s">
        <v>113</v>
      </c>
      <c r="C204" t="s">
        <v>114</v>
      </c>
      <c r="D204" t="s">
        <v>439</v>
      </c>
      <c r="E204">
        <v>1</v>
      </c>
      <c r="F204" t="str">
        <f>Table1[[#This Row],[Team]]</f>
        <v>Vermont</v>
      </c>
      <c r="G204">
        <v>1624.6805489948599</v>
      </c>
      <c r="H204">
        <f>VLOOKUP(Table1[[#This Row],[Team]], Sheet1!$A$2:$G$370, 3, FALSE)</f>
        <v>1486.3337997495501</v>
      </c>
      <c r="I204">
        <f>_xlfn.RANK.EQ(Table1[[#This Row],[Projected Ending Elo]], Table1[Projected Ending Elo])</f>
        <v>202</v>
      </c>
      <c r="J204" t="str">
        <f>VLOOKUP(Table1[[#This Row],[Team]], Sheet1!$A$2:$G$370, 4, FALSE)</f>
        <v>22-9</v>
      </c>
      <c r="K204" s="3">
        <f>VLOOKUP(Table1[[#This Row],[Team]], Sheet1!$A$2:$G$370, 5, FALSE)</f>
        <v>0.71</v>
      </c>
      <c r="L204" t="str">
        <f>VLOOKUP(Table1[[#This Row],[Team]], Sheet1!$A$2:$G$370, 6, FALSE)</f>
        <v>12-4</v>
      </c>
      <c r="M204" s="3">
        <f>VLOOKUP(Table1[[#This Row],[Team]], Sheet1!$A$2:$G$370, 7, FALSE)</f>
        <v>0.75</v>
      </c>
    </row>
    <row r="205" spans="1:13" x14ac:dyDescent="0.45">
      <c r="A205">
        <v>127</v>
      </c>
      <c r="B205" t="s">
        <v>150</v>
      </c>
      <c r="C205" t="s">
        <v>61</v>
      </c>
      <c r="D205" t="s">
        <v>61</v>
      </c>
      <c r="E205">
        <v>6</v>
      </c>
      <c r="F205" t="str">
        <f>Table1[[#This Row],[Team]]</f>
        <v>Seattle</v>
      </c>
      <c r="G205">
        <v>1545.5125783383501</v>
      </c>
      <c r="H205">
        <f>VLOOKUP(Table1[[#This Row],[Team]], Sheet1!$A$2:$G$370, 3, FALSE)</f>
        <v>1486.1926684493001</v>
      </c>
      <c r="I205">
        <f>_xlfn.RANK.EQ(Table1[[#This Row],[Projected Ending Elo]], Table1[Projected Ending Elo])</f>
        <v>203</v>
      </c>
      <c r="J205" t="str">
        <f>VLOOKUP(Table1[[#This Row],[Team]], Sheet1!$A$2:$G$370, 4, FALSE)</f>
        <v>16-14</v>
      </c>
      <c r="K205" s="3">
        <f>VLOOKUP(Table1[[#This Row],[Team]], Sheet1!$A$2:$G$370, 5, FALSE)</f>
        <v>0.53300000000000003</v>
      </c>
      <c r="L205" t="str">
        <f>VLOOKUP(Table1[[#This Row],[Team]], Sheet1!$A$2:$G$370, 6, FALSE)</f>
        <v>8-8</v>
      </c>
      <c r="M205" s="3">
        <f>VLOOKUP(Table1[[#This Row],[Team]], Sheet1!$A$2:$G$370, 7, FALSE)</f>
        <v>0.5</v>
      </c>
    </row>
    <row r="206" spans="1:13" x14ac:dyDescent="0.45">
      <c r="A206">
        <v>223</v>
      </c>
      <c r="B206" t="s">
        <v>252</v>
      </c>
      <c r="C206" t="s">
        <v>129</v>
      </c>
      <c r="D206" t="s">
        <v>435</v>
      </c>
      <c r="E206">
        <v>11</v>
      </c>
      <c r="F206" t="str">
        <f>Table1[[#This Row],[Team]]</f>
        <v>Old Dominion</v>
      </c>
      <c r="G206">
        <v>1430.81309423471</v>
      </c>
      <c r="H206">
        <f>VLOOKUP(Table1[[#This Row],[Team]], Sheet1!$A$2:$G$370, 3, FALSE)</f>
        <v>1485.16743411378</v>
      </c>
      <c r="I206">
        <f>_xlfn.RANK.EQ(Table1[[#This Row],[Projected Ending Elo]], Table1[Projected Ending Elo])</f>
        <v>204</v>
      </c>
      <c r="J206" t="str">
        <f>VLOOKUP(Table1[[#This Row],[Team]], Sheet1!$A$2:$G$370, 4, FALSE)</f>
        <v>14-14</v>
      </c>
      <c r="K206" s="3">
        <f>VLOOKUP(Table1[[#This Row],[Team]], Sheet1!$A$2:$G$370, 5, FALSE)</f>
        <v>0.5</v>
      </c>
      <c r="L206" t="str">
        <f>VLOOKUP(Table1[[#This Row],[Team]], Sheet1!$A$2:$G$370, 6, FALSE)</f>
        <v>8-10</v>
      </c>
      <c r="M206" s="3">
        <f>VLOOKUP(Table1[[#This Row],[Team]], Sheet1!$A$2:$G$370, 7, FALSE)</f>
        <v>0.44444444444444398</v>
      </c>
    </row>
    <row r="207" spans="1:13" x14ac:dyDescent="0.45">
      <c r="A207">
        <v>173</v>
      </c>
      <c r="B207" t="s">
        <v>198</v>
      </c>
      <c r="C207" t="s">
        <v>123</v>
      </c>
      <c r="D207" t="s">
        <v>438</v>
      </c>
      <c r="E207">
        <v>4</v>
      </c>
      <c r="F207" t="str">
        <f>Table1[[#This Row],[Team]]</f>
        <v>UNC Asheville</v>
      </c>
      <c r="G207">
        <v>1489.62448669321</v>
      </c>
      <c r="H207">
        <f>VLOOKUP(Table1[[#This Row],[Team]], Sheet1!$A$2:$G$370, 3, FALSE)</f>
        <v>1483.3475066696701</v>
      </c>
      <c r="I207">
        <f>_xlfn.RANK.EQ(Table1[[#This Row],[Projected Ending Elo]], Table1[Projected Ending Elo])</f>
        <v>205</v>
      </c>
      <c r="J207" t="str">
        <f>VLOOKUP(Table1[[#This Row],[Team]], Sheet1!$A$2:$G$370, 4, FALSE)</f>
        <v>16-12</v>
      </c>
      <c r="K207" s="3">
        <f>VLOOKUP(Table1[[#This Row],[Team]], Sheet1!$A$2:$G$370, 5, FALSE)</f>
        <v>0.57099999999999995</v>
      </c>
      <c r="L207" t="str">
        <f>VLOOKUP(Table1[[#This Row],[Team]], Sheet1!$A$2:$G$370, 6, FALSE)</f>
        <v>9-7</v>
      </c>
      <c r="M207" s="3">
        <f>VLOOKUP(Table1[[#This Row],[Team]], Sheet1!$A$2:$G$370, 7, FALSE)</f>
        <v>0.5625</v>
      </c>
    </row>
    <row r="208" spans="1:13" x14ac:dyDescent="0.45">
      <c r="A208">
        <v>166</v>
      </c>
      <c r="B208" t="s">
        <v>193</v>
      </c>
      <c r="C208" t="s">
        <v>129</v>
      </c>
      <c r="D208" t="s">
        <v>435</v>
      </c>
      <c r="E208">
        <v>5</v>
      </c>
      <c r="F208" t="str">
        <f>Table1[[#This Row],[Team]]</f>
        <v>Louisiana</v>
      </c>
      <c r="G208">
        <v>1497.01970890097</v>
      </c>
      <c r="H208">
        <f>VLOOKUP(Table1[[#This Row],[Team]], Sheet1!$A$2:$G$370, 3, FALSE)</f>
        <v>1483.3346467333199</v>
      </c>
      <c r="I208">
        <f>_xlfn.RANK.EQ(Table1[[#This Row],[Projected Ending Elo]], Table1[Projected Ending Elo])</f>
        <v>206</v>
      </c>
      <c r="J208" t="str">
        <f>VLOOKUP(Table1[[#This Row],[Team]], Sheet1!$A$2:$G$370, 4, FALSE)</f>
        <v>15-13</v>
      </c>
      <c r="K208" s="3">
        <f>VLOOKUP(Table1[[#This Row],[Team]], Sheet1!$A$2:$G$370, 5, FALSE)</f>
        <v>0.53600000000000003</v>
      </c>
      <c r="L208" t="str">
        <f>VLOOKUP(Table1[[#This Row],[Team]], Sheet1!$A$2:$G$370, 6, FALSE)</f>
        <v>10-8</v>
      </c>
      <c r="M208" s="3">
        <f>VLOOKUP(Table1[[#This Row],[Team]], Sheet1!$A$2:$G$370, 7, FALSE)</f>
        <v>0.55555555555555602</v>
      </c>
    </row>
    <row r="209" spans="1:13" x14ac:dyDescent="0.45">
      <c r="A209">
        <v>219</v>
      </c>
      <c r="B209" t="s">
        <v>247</v>
      </c>
      <c r="C209" t="s">
        <v>230</v>
      </c>
      <c r="D209" t="s">
        <v>230</v>
      </c>
      <c r="E209">
        <v>2</v>
      </c>
      <c r="F209" t="str">
        <f>Table1[[#This Row],[Team]]</f>
        <v>Iona</v>
      </c>
      <c r="G209">
        <v>1436.9637128716799</v>
      </c>
      <c r="H209">
        <f>VLOOKUP(Table1[[#This Row],[Team]], Sheet1!$A$2:$G$370, 3, FALSE)</f>
        <v>1481.5892830395401</v>
      </c>
      <c r="I209">
        <f>_xlfn.RANK.EQ(Table1[[#This Row],[Projected Ending Elo]], Table1[Projected Ending Elo])</f>
        <v>207</v>
      </c>
      <c r="J209" t="str">
        <f>VLOOKUP(Table1[[#This Row],[Team]], Sheet1!$A$2:$G$370, 4, FALSE)</f>
        <v>16-15</v>
      </c>
      <c r="K209" s="3">
        <f>VLOOKUP(Table1[[#This Row],[Team]], Sheet1!$A$2:$G$370, 5, FALSE)</f>
        <v>0.51600000000000001</v>
      </c>
      <c r="L209" t="str">
        <f>VLOOKUP(Table1[[#This Row],[Team]], Sheet1!$A$2:$G$370, 6, FALSE)</f>
        <v>12-8</v>
      </c>
      <c r="M209" s="3">
        <f>VLOOKUP(Table1[[#This Row],[Team]], Sheet1!$A$2:$G$370, 7, FALSE)</f>
        <v>0.6</v>
      </c>
    </row>
    <row r="210" spans="1:13" x14ac:dyDescent="0.45">
      <c r="A210">
        <v>199</v>
      </c>
      <c r="B210" t="s">
        <v>228</v>
      </c>
      <c r="C210" t="s">
        <v>129</v>
      </c>
      <c r="D210" t="s">
        <v>435</v>
      </c>
      <c r="E210">
        <v>8</v>
      </c>
      <c r="F210" t="str">
        <f>Table1[[#This Row],[Team]]</f>
        <v>Georgia St.</v>
      </c>
      <c r="G210">
        <v>1453.89865057012</v>
      </c>
      <c r="H210">
        <f>VLOOKUP(Table1[[#This Row],[Team]], Sheet1!$A$2:$G$370, 3, FALSE)</f>
        <v>1479.6434415485301</v>
      </c>
      <c r="I210">
        <f>_xlfn.RANK.EQ(Table1[[#This Row],[Projected Ending Elo]], Table1[Projected Ending Elo])</f>
        <v>208</v>
      </c>
      <c r="J210" t="str">
        <f>VLOOKUP(Table1[[#This Row],[Team]], Sheet1!$A$2:$G$370, 4, FALSE)</f>
        <v>14-16</v>
      </c>
      <c r="K210" s="3">
        <f>VLOOKUP(Table1[[#This Row],[Team]], Sheet1!$A$2:$G$370, 5, FALSE)</f>
        <v>0.46700000000000003</v>
      </c>
      <c r="L210" t="str">
        <f>VLOOKUP(Table1[[#This Row],[Team]], Sheet1!$A$2:$G$370, 6, FALSE)</f>
        <v>9-9</v>
      </c>
      <c r="M210" s="3">
        <f>VLOOKUP(Table1[[#This Row],[Team]], Sheet1!$A$2:$G$370, 7, FALSE)</f>
        <v>0.5</v>
      </c>
    </row>
    <row r="211" spans="1:13" x14ac:dyDescent="0.45">
      <c r="A211">
        <v>231</v>
      </c>
      <c r="B211" t="s">
        <v>260</v>
      </c>
      <c r="C211" t="s">
        <v>141</v>
      </c>
      <c r="D211" t="s">
        <v>141</v>
      </c>
      <c r="E211">
        <v>7</v>
      </c>
      <c r="F211" t="str">
        <f>Table1[[#This Row],[Team]]</f>
        <v>Delaware</v>
      </c>
      <c r="G211">
        <v>1422.8414907481499</v>
      </c>
      <c r="H211">
        <f>VLOOKUP(Table1[[#This Row],[Team]], Sheet1!$A$2:$G$370, 3, FALSE)</f>
        <v>1475.7462386852401</v>
      </c>
      <c r="I211">
        <f>_xlfn.RANK.EQ(Table1[[#This Row],[Projected Ending Elo]], Table1[Projected Ending Elo])</f>
        <v>209</v>
      </c>
      <c r="J211" t="str">
        <f>VLOOKUP(Table1[[#This Row],[Team]], Sheet1!$A$2:$G$370, 4, FALSE)</f>
        <v>16-15</v>
      </c>
      <c r="K211" s="3">
        <f>VLOOKUP(Table1[[#This Row],[Team]], Sheet1!$A$2:$G$370, 5, FALSE)</f>
        <v>0.51600000000000001</v>
      </c>
      <c r="L211" t="str">
        <f>VLOOKUP(Table1[[#This Row],[Team]], Sheet1!$A$2:$G$370, 6, FALSE)</f>
        <v>9-9</v>
      </c>
      <c r="M211" s="3">
        <f>VLOOKUP(Table1[[#This Row],[Team]], Sheet1!$A$2:$G$370, 7, FALSE)</f>
        <v>0.5</v>
      </c>
    </row>
    <row r="212" spans="1:13" x14ac:dyDescent="0.45">
      <c r="A212">
        <v>258</v>
      </c>
      <c r="B212" t="s">
        <v>291</v>
      </c>
      <c r="C212" t="s">
        <v>208</v>
      </c>
      <c r="D212" t="s">
        <v>440</v>
      </c>
      <c r="E212">
        <v>4</v>
      </c>
      <c r="F212" t="str">
        <f>Table1[[#This Row],[Team]]</f>
        <v>South Dakota</v>
      </c>
      <c r="G212">
        <v>1395.8819566121199</v>
      </c>
      <c r="H212">
        <f>VLOOKUP(Table1[[#This Row],[Team]], Sheet1!$A$2:$G$370, 3, FALSE)</f>
        <v>1475.1808833698999</v>
      </c>
      <c r="I212">
        <f>_xlfn.RANK.EQ(Table1[[#This Row],[Projected Ending Elo]], Table1[Projected Ending Elo])</f>
        <v>210</v>
      </c>
      <c r="J212" t="str">
        <f>VLOOKUP(Table1[[#This Row],[Team]], Sheet1!$A$2:$G$370, 4, FALSE)</f>
        <v>18-13</v>
      </c>
      <c r="K212" s="3">
        <f>VLOOKUP(Table1[[#This Row],[Team]], Sheet1!$A$2:$G$370, 5, FALSE)</f>
        <v>0.58099999999999996</v>
      </c>
      <c r="L212" t="str">
        <f>VLOOKUP(Table1[[#This Row],[Team]], Sheet1!$A$2:$G$370, 6, FALSE)</f>
        <v>9-7</v>
      </c>
      <c r="M212" s="3">
        <f>VLOOKUP(Table1[[#This Row],[Team]], Sheet1!$A$2:$G$370, 7, FALSE)</f>
        <v>0.5625</v>
      </c>
    </row>
    <row r="213" spans="1:13" x14ac:dyDescent="0.45">
      <c r="A213">
        <v>248</v>
      </c>
      <c r="B213" t="s">
        <v>278</v>
      </c>
      <c r="C213" t="s">
        <v>114</v>
      </c>
      <c r="D213" t="s">
        <v>439</v>
      </c>
      <c r="E213">
        <v>5</v>
      </c>
      <c r="F213" t="str">
        <f>Table1[[#This Row],[Team]]</f>
        <v>Maine</v>
      </c>
      <c r="G213">
        <v>1405.03351930395</v>
      </c>
      <c r="H213">
        <f>VLOOKUP(Table1[[#This Row],[Team]], Sheet1!$A$2:$G$370, 3, FALSE)</f>
        <v>1474.54116654117</v>
      </c>
      <c r="I213">
        <f>_xlfn.RANK.EQ(Table1[[#This Row],[Projected Ending Elo]], Table1[Projected Ending Elo])</f>
        <v>211</v>
      </c>
      <c r="J213" t="str">
        <f>VLOOKUP(Table1[[#This Row],[Team]], Sheet1!$A$2:$G$370, 4, FALSE)</f>
        <v>14-17</v>
      </c>
      <c r="K213" s="3">
        <f>VLOOKUP(Table1[[#This Row],[Team]], Sheet1!$A$2:$G$370, 5, FALSE)</f>
        <v>0.45200000000000001</v>
      </c>
      <c r="L213" t="str">
        <f>VLOOKUP(Table1[[#This Row],[Team]], Sheet1!$A$2:$G$370, 6, FALSE)</f>
        <v>7-9</v>
      </c>
      <c r="M213" s="3">
        <f>VLOOKUP(Table1[[#This Row],[Team]], Sheet1!$A$2:$G$370, 7, FALSE)</f>
        <v>0.4375</v>
      </c>
    </row>
    <row r="214" spans="1:13" x14ac:dyDescent="0.45">
      <c r="A214">
        <v>193</v>
      </c>
      <c r="B214" t="s">
        <v>218</v>
      </c>
      <c r="C214" t="s">
        <v>190</v>
      </c>
      <c r="D214" t="s">
        <v>442</v>
      </c>
      <c r="E214">
        <v>4</v>
      </c>
      <c r="F214" t="str">
        <f>Table1[[#This Row],[Team]]</f>
        <v>Montana St.</v>
      </c>
      <c r="G214">
        <v>1462.29993925243</v>
      </c>
      <c r="H214">
        <f>VLOOKUP(Table1[[#This Row],[Team]], Sheet1!$A$2:$G$370, 3, FALSE)</f>
        <v>1474.22388379886</v>
      </c>
      <c r="I214">
        <f>_xlfn.RANK.EQ(Table1[[#This Row],[Projected Ending Elo]], Table1[Projected Ending Elo])</f>
        <v>212</v>
      </c>
      <c r="J214" t="str">
        <f>VLOOKUP(Table1[[#This Row],[Team]], Sheet1!$A$2:$G$370, 4, FALSE)</f>
        <v>15-16</v>
      </c>
      <c r="K214" s="3">
        <f>VLOOKUP(Table1[[#This Row],[Team]], Sheet1!$A$2:$G$370, 5, FALSE)</f>
        <v>0.48399999999999999</v>
      </c>
      <c r="L214" t="str">
        <f>VLOOKUP(Table1[[#This Row],[Team]], Sheet1!$A$2:$G$370, 6, FALSE)</f>
        <v>10-8</v>
      </c>
      <c r="M214" s="3">
        <f>VLOOKUP(Table1[[#This Row],[Team]], Sheet1!$A$2:$G$370, 7, FALSE)</f>
        <v>0.55555555555555602</v>
      </c>
    </row>
    <row r="215" spans="1:13" x14ac:dyDescent="0.45">
      <c r="A215">
        <v>247</v>
      </c>
      <c r="B215" t="s">
        <v>279</v>
      </c>
      <c r="C215" t="s">
        <v>126</v>
      </c>
      <c r="D215" t="s">
        <v>126</v>
      </c>
      <c r="E215">
        <v>9</v>
      </c>
      <c r="F215" t="str">
        <f>Table1[[#This Row],[Team]]</f>
        <v>Kennesaw St.</v>
      </c>
      <c r="G215">
        <v>1405.44344469869</v>
      </c>
      <c r="H215">
        <f>VLOOKUP(Table1[[#This Row],[Team]], Sheet1!$A$2:$G$370, 3, FALSE)</f>
        <v>1474.06780085021</v>
      </c>
      <c r="I215">
        <f>_xlfn.RANK.EQ(Table1[[#This Row],[Projected Ending Elo]], Table1[Projected Ending Elo])</f>
        <v>213</v>
      </c>
      <c r="J215" t="str">
        <f>VLOOKUP(Table1[[#This Row],[Team]], Sheet1!$A$2:$G$370, 4, FALSE)</f>
        <v>13-18</v>
      </c>
      <c r="K215" s="3">
        <f>VLOOKUP(Table1[[#This Row],[Team]], Sheet1!$A$2:$G$370, 5, FALSE)</f>
        <v>0.41899999999999998</v>
      </c>
      <c r="L215" t="str">
        <f>VLOOKUP(Table1[[#This Row],[Team]], Sheet1!$A$2:$G$370, 6, FALSE)</f>
        <v>7-11</v>
      </c>
      <c r="M215" s="3">
        <f>VLOOKUP(Table1[[#This Row],[Team]], Sheet1!$A$2:$G$370, 7, FALSE)</f>
        <v>0.38888888888888901</v>
      </c>
    </row>
    <row r="216" spans="1:13" x14ac:dyDescent="0.45">
      <c r="A216">
        <v>182</v>
      </c>
      <c r="B216" t="s">
        <v>209</v>
      </c>
      <c r="C216" t="s">
        <v>129</v>
      </c>
      <c r="D216" t="s">
        <v>435</v>
      </c>
      <c r="E216">
        <v>9</v>
      </c>
      <c r="F216" t="str">
        <f>Table1[[#This Row],[Team]]</f>
        <v>Marshall</v>
      </c>
      <c r="G216">
        <v>1480.1441870051599</v>
      </c>
      <c r="H216">
        <f>VLOOKUP(Table1[[#This Row],[Team]], Sheet1!$A$2:$G$370, 3, FALSE)</f>
        <v>1472.54978891616</v>
      </c>
      <c r="I216">
        <f>_xlfn.RANK.EQ(Table1[[#This Row],[Projected Ending Elo]], Table1[Projected Ending Elo])</f>
        <v>214</v>
      </c>
      <c r="J216" t="str">
        <f>VLOOKUP(Table1[[#This Row],[Team]], Sheet1!$A$2:$G$370, 4, FALSE)</f>
        <v>17-14</v>
      </c>
      <c r="K216" s="3">
        <f>VLOOKUP(Table1[[#This Row],[Team]], Sheet1!$A$2:$G$370, 5, FALSE)</f>
        <v>0.54800000000000004</v>
      </c>
      <c r="L216" t="str">
        <f>VLOOKUP(Table1[[#This Row],[Team]], Sheet1!$A$2:$G$370, 6, FALSE)</f>
        <v>9-9</v>
      </c>
      <c r="M216" s="3">
        <f>VLOOKUP(Table1[[#This Row],[Team]], Sheet1!$A$2:$G$370, 7, FALSE)</f>
        <v>0.5</v>
      </c>
    </row>
    <row r="217" spans="1:13" x14ac:dyDescent="0.45">
      <c r="A217">
        <v>232</v>
      </c>
      <c r="B217" t="s">
        <v>261</v>
      </c>
      <c r="C217" t="s">
        <v>129</v>
      </c>
      <c r="D217" t="s">
        <v>435</v>
      </c>
      <c r="E217">
        <v>12</v>
      </c>
      <c r="F217" t="str">
        <f>Table1[[#This Row],[Team]]</f>
        <v>South Alabama</v>
      </c>
      <c r="G217">
        <v>1422.81152600519</v>
      </c>
      <c r="H217">
        <f>VLOOKUP(Table1[[#This Row],[Team]], Sheet1!$A$2:$G$370, 3, FALSE)</f>
        <v>1471.17740674525</v>
      </c>
      <c r="I217">
        <f>_xlfn.RANK.EQ(Table1[[#This Row],[Projected Ending Elo]], Table1[Projected Ending Elo])</f>
        <v>215</v>
      </c>
      <c r="J217" t="str">
        <f>VLOOKUP(Table1[[#This Row],[Team]], Sheet1!$A$2:$G$370, 4, FALSE)</f>
        <v>15-15</v>
      </c>
      <c r="K217" s="3">
        <f>VLOOKUP(Table1[[#This Row],[Team]], Sheet1!$A$2:$G$370, 5, FALSE)</f>
        <v>0.5</v>
      </c>
      <c r="L217" t="str">
        <f>VLOOKUP(Table1[[#This Row],[Team]], Sheet1!$A$2:$G$370, 6, FALSE)</f>
        <v>8-10</v>
      </c>
      <c r="M217" s="3">
        <f>VLOOKUP(Table1[[#This Row],[Team]], Sheet1!$A$2:$G$370, 7, FALSE)</f>
        <v>0.44444444444444398</v>
      </c>
    </row>
    <row r="218" spans="1:13" x14ac:dyDescent="0.45">
      <c r="A218">
        <v>287</v>
      </c>
      <c r="B218" t="s">
        <v>322</v>
      </c>
      <c r="C218" t="s">
        <v>141</v>
      </c>
      <c r="D218" t="s">
        <v>141</v>
      </c>
      <c r="E218">
        <v>12</v>
      </c>
      <c r="F218" t="str">
        <f>Table1[[#This Row],[Team]]</f>
        <v>Elon</v>
      </c>
      <c r="G218">
        <v>1361.99412075538</v>
      </c>
      <c r="H218">
        <f>VLOOKUP(Table1[[#This Row],[Team]], Sheet1!$A$2:$G$370, 3, FALSE)</f>
        <v>1471.0459140621699</v>
      </c>
      <c r="I218">
        <f>_xlfn.RANK.EQ(Table1[[#This Row],[Projected Ending Elo]], Table1[Projected Ending Elo])</f>
        <v>216</v>
      </c>
      <c r="J218" t="str">
        <f>VLOOKUP(Table1[[#This Row],[Team]], Sheet1!$A$2:$G$370, 4, FALSE)</f>
        <v>12-19</v>
      </c>
      <c r="K218" s="3">
        <f>VLOOKUP(Table1[[#This Row],[Team]], Sheet1!$A$2:$G$370, 5, FALSE)</f>
        <v>0.38700000000000001</v>
      </c>
      <c r="L218" t="str">
        <f>VLOOKUP(Table1[[#This Row],[Team]], Sheet1!$A$2:$G$370, 6, FALSE)</f>
        <v>7-11</v>
      </c>
      <c r="M218" s="3">
        <f>VLOOKUP(Table1[[#This Row],[Team]], Sheet1!$A$2:$G$370, 7, FALSE)</f>
        <v>0.38888888888888901</v>
      </c>
    </row>
    <row r="219" spans="1:13" x14ac:dyDescent="0.45">
      <c r="A219">
        <v>202</v>
      </c>
      <c r="B219" t="s">
        <v>226</v>
      </c>
      <c r="C219" t="s">
        <v>175</v>
      </c>
      <c r="D219" t="s">
        <v>441</v>
      </c>
      <c r="E219">
        <v>5</v>
      </c>
      <c r="F219" t="str">
        <f>Table1[[#This Row],[Team]]</f>
        <v>Youngstown St.</v>
      </c>
      <c r="G219">
        <v>1451.69682939121</v>
      </c>
      <c r="H219">
        <f>VLOOKUP(Table1[[#This Row],[Team]], Sheet1!$A$2:$G$370, 3, FALSE)</f>
        <v>1469.7511092101699</v>
      </c>
      <c r="I219">
        <f>_xlfn.RANK.EQ(Table1[[#This Row],[Projected Ending Elo]], Table1[Projected Ending Elo])</f>
        <v>217</v>
      </c>
      <c r="J219" t="str">
        <f>VLOOKUP(Table1[[#This Row],[Team]], Sheet1!$A$2:$G$370, 4, FALSE)</f>
        <v>18-13</v>
      </c>
      <c r="K219" s="3">
        <f>VLOOKUP(Table1[[#This Row],[Team]], Sheet1!$A$2:$G$370, 5, FALSE)</f>
        <v>0.58099999999999996</v>
      </c>
      <c r="L219" t="str">
        <f>VLOOKUP(Table1[[#This Row],[Team]], Sheet1!$A$2:$G$370, 6, FALSE)</f>
        <v>12-8</v>
      </c>
      <c r="M219" s="3">
        <f>VLOOKUP(Table1[[#This Row],[Team]], Sheet1!$A$2:$G$370, 7, FALSE)</f>
        <v>0.6</v>
      </c>
    </row>
    <row r="220" spans="1:13" x14ac:dyDescent="0.45">
      <c r="A220">
        <v>285</v>
      </c>
      <c r="B220" t="s">
        <v>318</v>
      </c>
      <c r="C220" t="s">
        <v>254</v>
      </c>
      <c r="D220" t="s">
        <v>254</v>
      </c>
      <c r="E220">
        <v>3</v>
      </c>
      <c r="F220" t="str">
        <f>Table1[[#This Row],[Team]]</f>
        <v>South Carolina St.</v>
      </c>
      <c r="G220">
        <v>1368.52213695668</v>
      </c>
      <c r="H220">
        <f>VLOOKUP(Table1[[#This Row],[Team]], Sheet1!$A$2:$G$370, 3, FALSE)</f>
        <v>1466.24009473409</v>
      </c>
      <c r="I220">
        <f>_xlfn.RANK.EQ(Table1[[#This Row],[Projected Ending Elo]], Table1[Projected Ending Elo])</f>
        <v>218</v>
      </c>
      <c r="J220" t="str">
        <f>VLOOKUP(Table1[[#This Row],[Team]], Sheet1!$A$2:$G$370, 4, FALSE)</f>
        <v>16-14</v>
      </c>
      <c r="K220" s="3">
        <f>VLOOKUP(Table1[[#This Row],[Team]], Sheet1!$A$2:$G$370, 5, FALSE)</f>
        <v>0.53300000000000003</v>
      </c>
      <c r="L220" t="str">
        <f>VLOOKUP(Table1[[#This Row],[Team]], Sheet1!$A$2:$G$370, 6, FALSE)</f>
        <v>8-6</v>
      </c>
      <c r="M220" s="3">
        <f>VLOOKUP(Table1[[#This Row],[Team]], Sheet1!$A$2:$G$370, 7, FALSE)</f>
        <v>0.57142857142857095</v>
      </c>
    </row>
    <row r="221" spans="1:13" x14ac:dyDescent="0.45">
      <c r="A221">
        <v>133</v>
      </c>
      <c r="B221" t="s">
        <v>158</v>
      </c>
      <c r="C221" t="s">
        <v>135</v>
      </c>
      <c r="D221" t="s">
        <v>135</v>
      </c>
      <c r="E221">
        <v>3</v>
      </c>
      <c r="F221" t="str">
        <f>Table1[[#This Row],[Team]]</f>
        <v>Kent St.</v>
      </c>
      <c r="G221">
        <v>1539.9544247326501</v>
      </c>
      <c r="H221">
        <f>VLOOKUP(Table1[[#This Row],[Team]], Sheet1!$A$2:$G$370, 3, FALSE)</f>
        <v>1465.9724272783301</v>
      </c>
      <c r="I221">
        <f>_xlfn.RANK.EQ(Table1[[#This Row],[Projected Ending Elo]], Table1[Projected Ending Elo])</f>
        <v>219</v>
      </c>
      <c r="J221" t="str">
        <f>VLOOKUP(Table1[[#This Row],[Team]], Sheet1!$A$2:$G$370, 4, FALSE)</f>
        <v>18-12</v>
      </c>
      <c r="K221" s="3">
        <f>VLOOKUP(Table1[[#This Row],[Team]], Sheet1!$A$2:$G$370, 5, FALSE)</f>
        <v>0.6</v>
      </c>
      <c r="L221" t="str">
        <f>VLOOKUP(Table1[[#This Row],[Team]], Sheet1!$A$2:$G$370, 6, FALSE)</f>
        <v>12-6</v>
      </c>
      <c r="M221" s="3">
        <f>VLOOKUP(Table1[[#This Row],[Team]], Sheet1!$A$2:$G$370, 7, FALSE)</f>
        <v>0.66666666666666696</v>
      </c>
    </row>
    <row r="222" spans="1:13" x14ac:dyDescent="0.45">
      <c r="A222">
        <v>218</v>
      </c>
      <c r="B222" t="s">
        <v>246</v>
      </c>
      <c r="C222" t="s">
        <v>61</v>
      </c>
      <c r="D222" t="s">
        <v>61</v>
      </c>
      <c r="E222">
        <v>7</v>
      </c>
      <c r="F222" t="str">
        <f>Table1[[#This Row],[Team]]</f>
        <v>Southern Utah</v>
      </c>
      <c r="G222">
        <v>1437.8898821099301</v>
      </c>
      <c r="H222">
        <f>VLOOKUP(Table1[[#This Row],[Team]], Sheet1!$A$2:$G$370, 3, FALSE)</f>
        <v>1465.6088846661601</v>
      </c>
      <c r="I222">
        <f>_xlfn.RANK.EQ(Table1[[#This Row],[Projected Ending Elo]], Table1[Projected Ending Elo])</f>
        <v>220</v>
      </c>
      <c r="J222" t="str">
        <f>VLOOKUP(Table1[[#This Row],[Team]], Sheet1!$A$2:$G$370, 4, FALSE)</f>
        <v>15-15</v>
      </c>
      <c r="K222" s="3">
        <f>VLOOKUP(Table1[[#This Row],[Team]], Sheet1!$A$2:$G$370, 5, FALSE)</f>
        <v>0.5</v>
      </c>
      <c r="L222" t="str">
        <f>VLOOKUP(Table1[[#This Row],[Team]], Sheet1!$A$2:$G$370, 6, FALSE)</f>
        <v>7-9</v>
      </c>
      <c r="M222" s="3">
        <f>VLOOKUP(Table1[[#This Row],[Team]], Sheet1!$A$2:$G$370, 7, FALSE)</f>
        <v>0.4375</v>
      </c>
    </row>
    <row r="223" spans="1:13" x14ac:dyDescent="0.45">
      <c r="A223">
        <v>241</v>
      </c>
      <c r="B223" t="s">
        <v>270</v>
      </c>
      <c r="C223" t="s">
        <v>135</v>
      </c>
      <c r="D223" t="s">
        <v>135</v>
      </c>
      <c r="E223">
        <v>6</v>
      </c>
      <c r="F223" t="str">
        <f>Table1[[#This Row],[Team]]</f>
        <v>Ball St.</v>
      </c>
      <c r="G223">
        <v>1415.65525193652</v>
      </c>
      <c r="H223">
        <f>VLOOKUP(Table1[[#This Row],[Team]], Sheet1!$A$2:$G$370, 3, FALSE)</f>
        <v>1463.9339456749799</v>
      </c>
      <c r="I223">
        <f>_xlfn.RANK.EQ(Table1[[#This Row],[Projected Ending Elo]], Table1[Projected Ending Elo])</f>
        <v>221</v>
      </c>
      <c r="J223" t="str">
        <f>VLOOKUP(Table1[[#This Row],[Team]], Sheet1!$A$2:$G$370, 4, FALSE)</f>
        <v>16-14</v>
      </c>
      <c r="K223" s="3">
        <f>VLOOKUP(Table1[[#This Row],[Team]], Sheet1!$A$2:$G$370, 5, FALSE)</f>
        <v>0.53300000000000003</v>
      </c>
      <c r="L223" t="str">
        <f>VLOOKUP(Table1[[#This Row],[Team]], Sheet1!$A$2:$G$370, 6, FALSE)</f>
        <v>9-9</v>
      </c>
      <c r="M223" s="3">
        <f>VLOOKUP(Table1[[#This Row],[Team]], Sheet1!$A$2:$G$370, 7, FALSE)</f>
        <v>0.5</v>
      </c>
    </row>
    <row r="224" spans="1:13" x14ac:dyDescent="0.45">
      <c r="A224">
        <v>288</v>
      </c>
      <c r="B224" t="s">
        <v>321</v>
      </c>
      <c r="C224" t="s">
        <v>117</v>
      </c>
      <c r="D224" t="s">
        <v>436</v>
      </c>
      <c r="E224">
        <v>10</v>
      </c>
      <c r="F224" t="str">
        <f>Table1[[#This Row],[Team]]</f>
        <v>Cal St. Bakersfield</v>
      </c>
      <c r="G224">
        <v>1360.49509574432</v>
      </c>
      <c r="H224">
        <f>VLOOKUP(Table1[[#This Row],[Team]], Sheet1!$A$2:$G$370, 3, FALSE)</f>
        <v>1463.5066762162701</v>
      </c>
      <c r="I224">
        <f>_xlfn.RANK.EQ(Table1[[#This Row],[Projected Ending Elo]], Table1[Projected Ending Elo])</f>
        <v>222</v>
      </c>
      <c r="J224" t="str">
        <f>VLOOKUP(Table1[[#This Row],[Team]], Sheet1!$A$2:$G$370, 4, FALSE)</f>
        <v>12-20</v>
      </c>
      <c r="K224" s="3">
        <f>VLOOKUP(Table1[[#This Row],[Team]], Sheet1!$A$2:$G$370, 5, FALSE)</f>
        <v>0.375</v>
      </c>
      <c r="L224" t="str">
        <f>VLOOKUP(Table1[[#This Row],[Team]], Sheet1!$A$2:$G$370, 6, FALSE)</f>
        <v>7-13</v>
      </c>
      <c r="M224" s="3">
        <f>VLOOKUP(Table1[[#This Row],[Team]], Sheet1!$A$2:$G$370, 7, FALSE)</f>
        <v>0.35</v>
      </c>
    </row>
    <row r="225" spans="1:13" x14ac:dyDescent="0.45">
      <c r="A225">
        <v>249</v>
      </c>
      <c r="B225" t="s">
        <v>280</v>
      </c>
      <c r="C225" t="s">
        <v>114</v>
      </c>
      <c r="D225" t="s">
        <v>439</v>
      </c>
      <c r="E225">
        <v>6</v>
      </c>
      <c r="F225" t="str">
        <f>Table1[[#This Row],[Team]]</f>
        <v>Albany</v>
      </c>
      <c r="G225">
        <v>1404.55875130604</v>
      </c>
      <c r="H225">
        <f>VLOOKUP(Table1[[#This Row],[Team]], Sheet1!$A$2:$G$370, 3, FALSE)</f>
        <v>1459.76336241944</v>
      </c>
      <c r="I225">
        <f>_xlfn.RANK.EQ(Table1[[#This Row],[Projected Ending Elo]], Table1[Projected Ending Elo])</f>
        <v>223</v>
      </c>
      <c r="J225" t="str">
        <f>VLOOKUP(Table1[[#This Row],[Team]], Sheet1!$A$2:$G$370, 4, FALSE)</f>
        <v>14-17</v>
      </c>
      <c r="K225" s="3">
        <f>VLOOKUP(Table1[[#This Row],[Team]], Sheet1!$A$2:$G$370, 5, FALSE)</f>
        <v>0.45200000000000001</v>
      </c>
      <c r="L225" t="str">
        <f>VLOOKUP(Table1[[#This Row],[Team]], Sheet1!$A$2:$G$370, 6, FALSE)</f>
        <v>7-9</v>
      </c>
      <c r="M225" s="3">
        <f>VLOOKUP(Table1[[#This Row],[Team]], Sheet1!$A$2:$G$370, 7, FALSE)</f>
        <v>0.4375</v>
      </c>
    </row>
    <row r="226" spans="1:13" x14ac:dyDescent="0.45">
      <c r="A226">
        <v>213</v>
      </c>
      <c r="B226" t="s">
        <v>258</v>
      </c>
      <c r="C226" t="s">
        <v>95</v>
      </c>
      <c r="D226" t="s">
        <v>434</v>
      </c>
      <c r="E226">
        <v>4</v>
      </c>
      <c r="F226" t="str">
        <f>Table1[[#This Row],[Team]]</f>
        <v>Harvard</v>
      </c>
      <c r="G226">
        <v>1441.6128787228999</v>
      </c>
      <c r="H226">
        <f>VLOOKUP(Table1[[#This Row],[Team]], Sheet1!$A$2:$G$370, 3, FALSE)</f>
        <v>1456.3006483255399</v>
      </c>
      <c r="I226">
        <f>_xlfn.RANK.EQ(Table1[[#This Row],[Projected Ending Elo]], Table1[Projected Ending Elo])</f>
        <v>224</v>
      </c>
      <c r="J226" t="str">
        <f>VLOOKUP(Table1[[#This Row],[Team]], Sheet1!$A$2:$G$370, 4, FALSE)</f>
        <v>14-13</v>
      </c>
      <c r="K226" s="3">
        <f>VLOOKUP(Table1[[#This Row],[Team]], Sheet1!$A$2:$G$370, 5, FALSE)</f>
        <v>0.51900000000000002</v>
      </c>
      <c r="L226" t="str">
        <f>VLOOKUP(Table1[[#This Row],[Team]], Sheet1!$A$2:$G$370, 6, FALSE)</f>
        <v>7-7</v>
      </c>
      <c r="M226" s="3">
        <f>VLOOKUP(Table1[[#This Row],[Team]], Sheet1!$A$2:$G$370, 7, FALSE)</f>
        <v>0.5</v>
      </c>
    </row>
    <row r="227" spans="1:13" hidden="1" x14ac:dyDescent="0.45">
      <c r="A227">
        <v>244</v>
      </c>
      <c r="B227" t="s">
        <v>285</v>
      </c>
      <c r="C227" t="s">
        <v>276</v>
      </c>
      <c r="D227" t="s">
        <v>445</v>
      </c>
      <c r="E227">
        <v>1</v>
      </c>
      <c r="F227" t="str">
        <f>Table1[[#This Row],[Team]]</f>
        <v>Little Rock</v>
      </c>
      <c r="G227">
        <v>1406.38810897902</v>
      </c>
      <c r="H227">
        <f>VLOOKUP(Table1[[#This Row],[Team]], Sheet1!$A$2:$G$370, 3, FALSE)</f>
        <v>1455.5491351533201</v>
      </c>
      <c r="I227">
        <f>_xlfn.RANK.EQ(Table1[[#This Row],[Projected Ending Elo]], Table1[Projected Ending Elo])</f>
        <v>225</v>
      </c>
      <c r="J227" t="str">
        <f>VLOOKUP(Table1[[#This Row],[Team]], Sheet1!$A$2:$G$370, 4, FALSE)</f>
        <v>19-12</v>
      </c>
      <c r="K227" s="3">
        <f>VLOOKUP(Table1[[#This Row],[Team]], Sheet1!$A$2:$G$370, 5, FALSE)</f>
        <v>0.61299999999999999</v>
      </c>
      <c r="L227" t="str">
        <f>VLOOKUP(Table1[[#This Row],[Team]], Sheet1!$A$2:$G$370, 6, FALSE)</f>
        <v>13-7</v>
      </c>
      <c r="M227" s="3">
        <f>VLOOKUP(Table1[[#This Row],[Team]], Sheet1!$A$2:$G$370, 7, FALSE)</f>
        <v>0.65</v>
      </c>
    </row>
    <row r="228" spans="1:13" x14ac:dyDescent="0.45">
      <c r="A228">
        <v>280</v>
      </c>
      <c r="B228" t="s">
        <v>311</v>
      </c>
      <c r="C228" t="s">
        <v>70</v>
      </c>
      <c r="D228" t="s">
        <v>431</v>
      </c>
      <c r="E228">
        <v>11</v>
      </c>
      <c r="F228" t="str">
        <f>Table1[[#This Row],[Team]]</f>
        <v>Fresno St.</v>
      </c>
      <c r="G228">
        <v>1374.1107452147601</v>
      </c>
      <c r="H228">
        <f>VLOOKUP(Table1[[#This Row],[Team]], Sheet1!$A$2:$G$370, 3, FALSE)</f>
        <v>1455.16215573868</v>
      </c>
      <c r="I228">
        <f>_xlfn.RANK.EQ(Table1[[#This Row],[Projected Ending Elo]], Table1[Projected Ending Elo])</f>
        <v>226</v>
      </c>
      <c r="J228" t="str">
        <f>VLOOKUP(Table1[[#This Row],[Team]], Sheet1!$A$2:$G$370, 4, FALSE)</f>
        <v>9-21</v>
      </c>
      <c r="K228" s="3">
        <f>VLOOKUP(Table1[[#This Row],[Team]], Sheet1!$A$2:$G$370, 5, FALSE)</f>
        <v>0.3</v>
      </c>
      <c r="L228" t="str">
        <f>VLOOKUP(Table1[[#This Row],[Team]], Sheet1!$A$2:$G$370, 6, FALSE)</f>
        <v>5-15</v>
      </c>
      <c r="M228" s="3">
        <f>VLOOKUP(Table1[[#This Row],[Team]], Sheet1!$A$2:$G$370, 7, FALSE)</f>
        <v>0.25</v>
      </c>
    </row>
    <row r="229" spans="1:13" x14ac:dyDescent="0.45">
      <c r="A229">
        <v>272</v>
      </c>
      <c r="B229" t="s">
        <v>305</v>
      </c>
      <c r="C229" t="s">
        <v>143</v>
      </c>
      <c r="D229" t="s">
        <v>437</v>
      </c>
      <c r="E229">
        <v>8</v>
      </c>
      <c r="F229" t="str">
        <f>Table1[[#This Row],[Team]]</f>
        <v>Western Carolina</v>
      </c>
      <c r="G229">
        <v>1378.69641348355</v>
      </c>
      <c r="H229">
        <f>VLOOKUP(Table1[[#This Row],[Team]], Sheet1!$A$2:$G$370, 3, FALSE)</f>
        <v>1453.8508756593501</v>
      </c>
      <c r="I229">
        <f>_xlfn.RANK.EQ(Table1[[#This Row],[Projected Ending Elo]], Table1[Projected Ending Elo])</f>
        <v>227</v>
      </c>
      <c r="J229" t="str">
        <f>VLOOKUP(Table1[[#This Row],[Team]], Sheet1!$A$2:$G$370, 4, FALSE)</f>
        <v>13-15</v>
      </c>
      <c r="K229" s="3">
        <f>VLOOKUP(Table1[[#This Row],[Team]], Sheet1!$A$2:$G$370, 5, FALSE)</f>
        <v>0.46400000000000002</v>
      </c>
      <c r="L229" t="str">
        <f>VLOOKUP(Table1[[#This Row],[Team]], Sheet1!$A$2:$G$370, 6, FALSE)</f>
        <v>8-10</v>
      </c>
      <c r="M229" s="3">
        <f>VLOOKUP(Table1[[#This Row],[Team]], Sheet1!$A$2:$G$370, 7, FALSE)</f>
        <v>0.44444444444444398</v>
      </c>
    </row>
    <row r="230" spans="1:13" x14ac:dyDescent="0.45">
      <c r="A230">
        <v>230</v>
      </c>
      <c r="B230" t="s">
        <v>259</v>
      </c>
      <c r="C230" t="s">
        <v>70</v>
      </c>
      <c r="D230" t="s">
        <v>431</v>
      </c>
      <c r="E230">
        <v>10</v>
      </c>
      <c r="F230" t="str">
        <f>Table1[[#This Row],[Team]]</f>
        <v>Air Force</v>
      </c>
      <c r="G230">
        <v>1424.0684500340201</v>
      </c>
      <c r="H230">
        <f>VLOOKUP(Table1[[#This Row],[Team]], Sheet1!$A$2:$G$370, 3, FALSE)</f>
        <v>1453.02213132722</v>
      </c>
      <c r="I230">
        <f>_xlfn.RANK.EQ(Table1[[#This Row],[Projected Ending Elo]], Table1[Projected Ending Elo])</f>
        <v>228</v>
      </c>
      <c r="J230" t="str">
        <f>VLOOKUP(Table1[[#This Row],[Team]], Sheet1!$A$2:$G$370, 4, FALSE)</f>
        <v>12-19</v>
      </c>
      <c r="K230" s="3">
        <f>VLOOKUP(Table1[[#This Row],[Team]], Sheet1!$A$2:$G$370, 5, FALSE)</f>
        <v>0.38700000000000001</v>
      </c>
      <c r="L230" t="str">
        <f>VLOOKUP(Table1[[#This Row],[Team]], Sheet1!$A$2:$G$370, 6, FALSE)</f>
        <v>6-14</v>
      </c>
      <c r="M230" s="3">
        <f>VLOOKUP(Table1[[#This Row],[Team]], Sheet1!$A$2:$G$370, 7, FALSE)</f>
        <v>0.3</v>
      </c>
    </row>
    <row r="231" spans="1:13" x14ac:dyDescent="0.45">
      <c r="A231">
        <v>146</v>
      </c>
      <c r="B231" t="s">
        <v>172</v>
      </c>
      <c r="C231" t="s">
        <v>143</v>
      </c>
      <c r="D231" t="s">
        <v>437</v>
      </c>
      <c r="E231">
        <v>6</v>
      </c>
      <c r="F231" t="str">
        <f>Table1[[#This Row],[Team]]</f>
        <v>Chattanooga</v>
      </c>
      <c r="G231">
        <v>1523.5823118308399</v>
      </c>
      <c r="H231">
        <f>VLOOKUP(Table1[[#This Row],[Team]], Sheet1!$A$2:$G$370, 3, FALSE)</f>
        <v>1452.7341684631001</v>
      </c>
      <c r="I231">
        <f>_xlfn.RANK.EQ(Table1[[#This Row],[Projected Ending Elo]], Table1[Projected Ending Elo])</f>
        <v>229</v>
      </c>
      <c r="J231" t="str">
        <f>VLOOKUP(Table1[[#This Row],[Team]], Sheet1!$A$2:$G$370, 4, FALSE)</f>
        <v>17-14</v>
      </c>
      <c r="K231" s="3">
        <f>VLOOKUP(Table1[[#This Row],[Team]], Sheet1!$A$2:$G$370, 5, FALSE)</f>
        <v>0.54800000000000004</v>
      </c>
      <c r="L231" t="str">
        <f>VLOOKUP(Table1[[#This Row],[Team]], Sheet1!$A$2:$G$370, 6, FALSE)</f>
        <v>10-8</v>
      </c>
      <c r="M231" s="3">
        <f>VLOOKUP(Table1[[#This Row],[Team]], Sheet1!$A$2:$G$370, 7, FALSE)</f>
        <v>0.55555555555555602</v>
      </c>
    </row>
    <row r="232" spans="1:13" x14ac:dyDescent="0.45">
      <c r="A232">
        <v>262</v>
      </c>
      <c r="B232" t="s">
        <v>293</v>
      </c>
      <c r="C232" t="s">
        <v>154</v>
      </c>
      <c r="D232" t="s">
        <v>443</v>
      </c>
      <c r="E232">
        <v>8</v>
      </c>
      <c r="F232" t="str">
        <f>Table1[[#This Row],[Team]]</f>
        <v>North Florida</v>
      </c>
      <c r="G232">
        <v>1387.8304660567201</v>
      </c>
      <c r="H232">
        <f>VLOOKUP(Table1[[#This Row],[Team]], Sheet1!$A$2:$G$370, 3, FALSE)</f>
        <v>1451.89140799551</v>
      </c>
      <c r="I232">
        <f>_xlfn.RANK.EQ(Table1[[#This Row],[Projected Ending Elo]], Table1[Projected Ending Elo])</f>
        <v>230</v>
      </c>
      <c r="J232" t="str">
        <f>VLOOKUP(Table1[[#This Row],[Team]], Sheet1!$A$2:$G$370, 4, FALSE)</f>
        <v>13-18</v>
      </c>
      <c r="K232" s="3">
        <f>VLOOKUP(Table1[[#This Row],[Team]], Sheet1!$A$2:$G$370, 5, FALSE)</f>
        <v>0.41899999999999998</v>
      </c>
      <c r="L232" t="str">
        <f>VLOOKUP(Table1[[#This Row],[Team]], Sheet1!$A$2:$G$370, 6, FALSE)</f>
        <v>8-10</v>
      </c>
      <c r="M232" s="3">
        <f>VLOOKUP(Table1[[#This Row],[Team]], Sheet1!$A$2:$G$370, 7, FALSE)</f>
        <v>0.44444444444444398</v>
      </c>
    </row>
    <row r="233" spans="1:13" x14ac:dyDescent="0.45">
      <c r="A233">
        <v>200</v>
      </c>
      <c r="B233" t="s">
        <v>235</v>
      </c>
      <c r="C233" t="s">
        <v>154</v>
      </c>
      <c r="D233" t="s">
        <v>443</v>
      </c>
      <c r="E233">
        <v>2</v>
      </c>
      <c r="F233" t="str">
        <f>Table1[[#This Row],[Team]]</f>
        <v>Jacksonville</v>
      </c>
      <c r="G233">
        <v>1453.6880391095399</v>
      </c>
      <c r="H233">
        <f>VLOOKUP(Table1[[#This Row],[Team]], Sheet1!$A$2:$G$370, 3, FALSE)</f>
        <v>1451.2408876729701</v>
      </c>
      <c r="I233">
        <f>_xlfn.RANK.EQ(Table1[[#This Row],[Projected Ending Elo]], Table1[Projected Ending Elo])</f>
        <v>231</v>
      </c>
      <c r="J233" t="str">
        <f>VLOOKUP(Table1[[#This Row],[Team]], Sheet1!$A$2:$G$370, 4, FALSE)</f>
        <v>17-12</v>
      </c>
      <c r="K233" s="3">
        <f>VLOOKUP(Table1[[#This Row],[Team]], Sheet1!$A$2:$G$370, 5, FALSE)</f>
        <v>0.58599999999999997</v>
      </c>
      <c r="L233" t="str">
        <f>VLOOKUP(Table1[[#This Row],[Team]], Sheet1!$A$2:$G$370, 6, FALSE)</f>
        <v>12-6</v>
      </c>
      <c r="M233" s="3">
        <f>VLOOKUP(Table1[[#This Row],[Team]], Sheet1!$A$2:$G$370, 7, FALSE)</f>
        <v>0.66666666666666696</v>
      </c>
    </row>
    <row r="234" spans="1:13" x14ac:dyDescent="0.45">
      <c r="A234">
        <v>227</v>
      </c>
      <c r="B234" t="s">
        <v>255</v>
      </c>
      <c r="C234" t="s">
        <v>154</v>
      </c>
      <c r="D234" t="s">
        <v>443</v>
      </c>
      <c r="E234">
        <v>5</v>
      </c>
      <c r="F234" t="str">
        <f>Table1[[#This Row],[Team]]</f>
        <v>North Alabama</v>
      </c>
      <c r="G234">
        <v>1425.49510918695</v>
      </c>
      <c r="H234">
        <f>VLOOKUP(Table1[[#This Row],[Team]], Sheet1!$A$2:$G$370, 3, FALSE)</f>
        <v>1449.8949612107699</v>
      </c>
      <c r="I234">
        <f>_xlfn.RANK.EQ(Table1[[#This Row],[Projected Ending Elo]], Table1[Projected Ending Elo])</f>
        <v>232</v>
      </c>
      <c r="J234" t="str">
        <f>VLOOKUP(Table1[[#This Row],[Team]], Sheet1!$A$2:$G$370, 4, FALSE)</f>
        <v>16-15</v>
      </c>
      <c r="K234" s="3">
        <f>VLOOKUP(Table1[[#This Row],[Team]], Sheet1!$A$2:$G$370, 5, FALSE)</f>
        <v>0.51600000000000001</v>
      </c>
      <c r="L234" t="str">
        <f>VLOOKUP(Table1[[#This Row],[Team]], Sheet1!$A$2:$G$370, 6, FALSE)</f>
        <v>9-9</v>
      </c>
      <c r="M234" s="3">
        <f>VLOOKUP(Table1[[#This Row],[Team]], Sheet1!$A$2:$G$370, 7, FALSE)</f>
        <v>0.5</v>
      </c>
    </row>
    <row r="235" spans="1:13" x14ac:dyDescent="0.45">
      <c r="A235">
        <v>239</v>
      </c>
      <c r="B235" t="s">
        <v>267</v>
      </c>
      <c r="C235" t="s">
        <v>225</v>
      </c>
      <c r="D235" t="s">
        <v>446</v>
      </c>
      <c r="E235">
        <v>2</v>
      </c>
      <c r="F235" t="str">
        <f>Table1[[#This Row],[Team]]</f>
        <v>Boston University</v>
      </c>
      <c r="G235">
        <v>1419.1644629085399</v>
      </c>
      <c r="H235">
        <f>VLOOKUP(Table1[[#This Row],[Team]], Sheet1!$A$2:$G$370, 3, FALSE)</f>
        <v>1446.9692678953199</v>
      </c>
      <c r="I235">
        <f>_xlfn.RANK.EQ(Table1[[#This Row],[Projected Ending Elo]], Table1[Projected Ending Elo])</f>
        <v>233</v>
      </c>
      <c r="J235" t="str">
        <f>VLOOKUP(Table1[[#This Row],[Team]], Sheet1!$A$2:$G$370, 4, FALSE)</f>
        <v>18-13</v>
      </c>
      <c r="K235" s="3">
        <f>VLOOKUP(Table1[[#This Row],[Team]], Sheet1!$A$2:$G$370, 5, FALSE)</f>
        <v>0.58099999999999996</v>
      </c>
      <c r="L235" t="str">
        <f>VLOOKUP(Table1[[#This Row],[Team]], Sheet1!$A$2:$G$370, 6, FALSE)</f>
        <v>11-7</v>
      </c>
      <c r="M235" s="3">
        <f>VLOOKUP(Table1[[#This Row],[Team]], Sheet1!$A$2:$G$370, 7, FALSE)</f>
        <v>0.61111111111111105</v>
      </c>
    </row>
    <row r="236" spans="1:13" x14ac:dyDescent="0.45">
      <c r="A236">
        <v>259</v>
      </c>
      <c r="B236" t="s">
        <v>290</v>
      </c>
      <c r="C236" t="s">
        <v>123</v>
      </c>
      <c r="D236" t="s">
        <v>438</v>
      </c>
      <c r="E236">
        <v>5</v>
      </c>
      <c r="F236" t="str">
        <f>Table1[[#This Row],[Team]]</f>
        <v>Gardner Webb</v>
      </c>
      <c r="G236">
        <v>1394.92705475978</v>
      </c>
      <c r="H236">
        <f>VLOOKUP(Table1[[#This Row],[Team]], Sheet1!$A$2:$G$370, 3, FALSE)</f>
        <v>1446.42375876659</v>
      </c>
      <c r="I236">
        <f>_xlfn.RANK.EQ(Table1[[#This Row],[Projected Ending Elo]], Table1[Projected Ending Elo])</f>
        <v>234</v>
      </c>
      <c r="J236" t="str">
        <f>VLOOKUP(Table1[[#This Row],[Team]], Sheet1!$A$2:$G$370, 4, FALSE)</f>
        <v>11-17</v>
      </c>
      <c r="K236" s="3">
        <f>VLOOKUP(Table1[[#This Row],[Team]], Sheet1!$A$2:$G$370, 5, FALSE)</f>
        <v>0.39300000000000002</v>
      </c>
      <c r="L236" t="str">
        <f>VLOOKUP(Table1[[#This Row],[Team]], Sheet1!$A$2:$G$370, 6, FALSE)</f>
        <v>7-9</v>
      </c>
      <c r="M236" s="3">
        <f>VLOOKUP(Table1[[#This Row],[Team]], Sheet1!$A$2:$G$370, 7, FALSE)</f>
        <v>0.4375</v>
      </c>
    </row>
    <row r="237" spans="1:13" x14ac:dyDescent="0.45">
      <c r="A237">
        <v>221</v>
      </c>
      <c r="B237" t="s">
        <v>250</v>
      </c>
      <c r="C237" t="s">
        <v>225</v>
      </c>
      <c r="D237" t="s">
        <v>446</v>
      </c>
      <c r="E237">
        <v>3</v>
      </c>
      <c r="F237" t="str">
        <f>Table1[[#This Row],[Team]]</f>
        <v>American</v>
      </c>
      <c r="G237">
        <v>1432.1409704013099</v>
      </c>
      <c r="H237">
        <f>VLOOKUP(Table1[[#This Row],[Team]], Sheet1!$A$2:$G$370, 3, FALSE)</f>
        <v>1444.9982792200001</v>
      </c>
      <c r="I237">
        <f>_xlfn.RANK.EQ(Table1[[#This Row],[Projected Ending Elo]], Table1[Projected Ending Elo])</f>
        <v>235</v>
      </c>
      <c r="J237" t="str">
        <f>VLOOKUP(Table1[[#This Row],[Team]], Sheet1!$A$2:$G$370, 4, FALSE)</f>
        <v>15-16</v>
      </c>
      <c r="K237" s="3">
        <f>VLOOKUP(Table1[[#This Row],[Team]], Sheet1!$A$2:$G$370, 5, FALSE)</f>
        <v>0.48399999999999999</v>
      </c>
      <c r="L237" t="str">
        <f>VLOOKUP(Table1[[#This Row],[Team]], Sheet1!$A$2:$G$370, 6, FALSE)</f>
        <v>10-8</v>
      </c>
      <c r="M237" s="3">
        <f>VLOOKUP(Table1[[#This Row],[Team]], Sheet1!$A$2:$G$370, 7, FALSE)</f>
        <v>0.55555555555555602</v>
      </c>
    </row>
    <row r="238" spans="1:13" x14ac:dyDescent="0.45">
      <c r="A238">
        <v>269</v>
      </c>
      <c r="B238" t="s">
        <v>299</v>
      </c>
      <c r="C238" t="s">
        <v>61</v>
      </c>
      <c r="D238" t="s">
        <v>61</v>
      </c>
      <c r="E238">
        <v>8</v>
      </c>
      <c r="F238" t="str">
        <f>Table1[[#This Row],[Team]]</f>
        <v>Utah Tech</v>
      </c>
      <c r="G238">
        <v>1381.64628013779</v>
      </c>
      <c r="H238">
        <f>VLOOKUP(Table1[[#This Row],[Team]], Sheet1!$A$2:$G$370, 3, FALSE)</f>
        <v>1443.4906501258499</v>
      </c>
      <c r="I238">
        <f>_xlfn.RANK.EQ(Table1[[#This Row],[Projected Ending Elo]], Table1[Projected Ending Elo])</f>
        <v>236</v>
      </c>
      <c r="J238" t="str">
        <f>VLOOKUP(Table1[[#This Row],[Team]], Sheet1!$A$2:$G$370, 4, FALSE)</f>
        <v>10-21</v>
      </c>
      <c r="K238" s="3">
        <f>VLOOKUP(Table1[[#This Row],[Team]], Sheet1!$A$2:$G$370, 5, FALSE)</f>
        <v>0.32300000000000001</v>
      </c>
      <c r="L238" t="str">
        <f>VLOOKUP(Table1[[#This Row],[Team]], Sheet1!$A$2:$G$370, 6, FALSE)</f>
        <v>5-11</v>
      </c>
      <c r="M238" s="3">
        <f>VLOOKUP(Table1[[#This Row],[Team]], Sheet1!$A$2:$G$370, 7, FALSE)</f>
        <v>0.3125</v>
      </c>
    </row>
    <row r="239" spans="1:13" x14ac:dyDescent="0.45">
      <c r="A239">
        <v>309</v>
      </c>
      <c r="B239" t="s">
        <v>342</v>
      </c>
      <c r="C239" t="s">
        <v>254</v>
      </c>
      <c r="D239" t="s">
        <v>254</v>
      </c>
      <c r="E239">
        <v>4</v>
      </c>
      <c r="F239" t="str">
        <f>Table1[[#This Row],[Team]]</f>
        <v>Morgan St.</v>
      </c>
      <c r="G239">
        <v>1328.13813641452</v>
      </c>
      <c r="H239">
        <f>VLOOKUP(Table1[[#This Row],[Team]], Sheet1!$A$2:$G$370, 3, FALSE)</f>
        <v>1442.5875077763401</v>
      </c>
      <c r="I239">
        <f>_xlfn.RANK.EQ(Table1[[#This Row],[Projected Ending Elo]], Table1[Projected Ending Elo])</f>
        <v>237</v>
      </c>
      <c r="J239" t="str">
        <f>VLOOKUP(Table1[[#This Row],[Team]], Sheet1!$A$2:$G$370, 4, FALSE)</f>
        <v>16-14</v>
      </c>
      <c r="K239" s="3">
        <f>VLOOKUP(Table1[[#This Row],[Team]], Sheet1!$A$2:$G$370, 5, FALSE)</f>
        <v>0.53300000000000003</v>
      </c>
      <c r="L239" t="str">
        <f>VLOOKUP(Table1[[#This Row],[Team]], Sheet1!$A$2:$G$370, 6, FALSE)</f>
        <v>8-6</v>
      </c>
      <c r="M239" s="3">
        <f>VLOOKUP(Table1[[#This Row],[Team]], Sheet1!$A$2:$G$370, 7, FALSE)</f>
        <v>0.57142857142857095</v>
      </c>
    </row>
    <row r="240" spans="1:13" x14ac:dyDescent="0.45">
      <c r="A240">
        <v>278</v>
      </c>
      <c r="B240" t="s">
        <v>309</v>
      </c>
      <c r="C240" t="s">
        <v>230</v>
      </c>
      <c r="D240" t="s">
        <v>230</v>
      </c>
      <c r="E240">
        <v>6</v>
      </c>
      <c r="F240" t="str">
        <f>Table1[[#This Row],[Team]]</f>
        <v>Mount St. Mary's</v>
      </c>
      <c r="G240">
        <v>1375.07507301184</v>
      </c>
      <c r="H240">
        <f>VLOOKUP(Table1[[#This Row],[Team]], Sheet1!$A$2:$G$370, 3, FALSE)</f>
        <v>1440.31786605155</v>
      </c>
      <c r="I240">
        <f>_xlfn.RANK.EQ(Table1[[#This Row],[Projected Ending Elo]], Table1[Projected Ending Elo])</f>
        <v>238</v>
      </c>
      <c r="J240" t="str">
        <f>VLOOKUP(Table1[[#This Row],[Team]], Sheet1!$A$2:$G$370, 4, FALSE)</f>
        <v>17-14</v>
      </c>
      <c r="K240" s="3">
        <f>VLOOKUP(Table1[[#This Row],[Team]], Sheet1!$A$2:$G$370, 5, FALSE)</f>
        <v>0.54800000000000004</v>
      </c>
      <c r="L240" t="str">
        <f>VLOOKUP(Table1[[#This Row],[Team]], Sheet1!$A$2:$G$370, 6, FALSE)</f>
        <v>11-9</v>
      </c>
      <c r="M240" s="3">
        <f>VLOOKUP(Table1[[#This Row],[Team]], Sheet1!$A$2:$G$370, 7, FALSE)</f>
        <v>0.55000000000000004</v>
      </c>
    </row>
    <row r="241" spans="1:13" x14ac:dyDescent="0.45">
      <c r="A241">
        <v>298</v>
      </c>
      <c r="B241" t="s">
        <v>332</v>
      </c>
      <c r="C241" t="s">
        <v>129</v>
      </c>
      <c r="D241" t="s">
        <v>435</v>
      </c>
      <c r="E241">
        <v>13</v>
      </c>
      <c r="F241" t="str">
        <f>Table1[[#This Row],[Team]]</f>
        <v>Coastal Carolina</v>
      </c>
      <c r="G241">
        <v>1344.5238499944201</v>
      </c>
      <c r="H241">
        <f>VLOOKUP(Table1[[#This Row],[Team]], Sheet1!$A$2:$G$370, 3, FALSE)</f>
        <v>1439.27927855299</v>
      </c>
      <c r="I241">
        <f>_xlfn.RANK.EQ(Table1[[#This Row],[Projected Ending Elo]], Table1[Projected Ending Elo])</f>
        <v>239</v>
      </c>
      <c r="J241" t="str">
        <f>VLOOKUP(Table1[[#This Row],[Team]], Sheet1!$A$2:$G$370, 4, FALSE)</f>
        <v>12-18</v>
      </c>
      <c r="K241" s="3">
        <f>VLOOKUP(Table1[[#This Row],[Team]], Sheet1!$A$2:$G$370, 5, FALSE)</f>
        <v>0.4</v>
      </c>
      <c r="L241" t="str">
        <f>VLOOKUP(Table1[[#This Row],[Team]], Sheet1!$A$2:$G$370, 6, FALSE)</f>
        <v>6-12</v>
      </c>
      <c r="M241" s="3">
        <f>VLOOKUP(Table1[[#This Row],[Team]], Sheet1!$A$2:$G$370, 7, FALSE)</f>
        <v>0.33333333333333298</v>
      </c>
    </row>
    <row r="242" spans="1:13" x14ac:dyDescent="0.45">
      <c r="A242">
        <v>236</v>
      </c>
      <c r="B242" t="s">
        <v>265</v>
      </c>
      <c r="C242" t="s">
        <v>208</v>
      </c>
      <c r="D242" t="s">
        <v>440</v>
      </c>
      <c r="E242">
        <v>5</v>
      </c>
      <c r="F242" t="str">
        <f>Table1[[#This Row],[Team]]</f>
        <v>Oral Roberts</v>
      </c>
      <c r="G242">
        <v>1419.90139000861</v>
      </c>
      <c r="H242">
        <f>VLOOKUP(Table1[[#This Row],[Team]], Sheet1!$A$2:$G$370, 3, FALSE)</f>
        <v>1439.2605426622599</v>
      </c>
      <c r="I242">
        <f>_xlfn.RANK.EQ(Table1[[#This Row],[Projected Ending Elo]], Table1[Projected Ending Elo])</f>
        <v>240</v>
      </c>
      <c r="J242" t="str">
        <f>VLOOKUP(Table1[[#This Row],[Team]], Sheet1!$A$2:$G$370, 4, FALSE)</f>
        <v>15-14</v>
      </c>
      <c r="K242" s="3">
        <f>VLOOKUP(Table1[[#This Row],[Team]], Sheet1!$A$2:$G$370, 5, FALSE)</f>
        <v>0.51700000000000002</v>
      </c>
      <c r="L242" t="str">
        <f>VLOOKUP(Table1[[#This Row],[Team]], Sheet1!$A$2:$G$370, 6, FALSE)</f>
        <v>8-8</v>
      </c>
      <c r="M242" s="3">
        <f>VLOOKUP(Table1[[#This Row],[Team]], Sheet1!$A$2:$G$370, 7, FALSE)</f>
        <v>0.5</v>
      </c>
    </row>
    <row r="243" spans="1:13" x14ac:dyDescent="0.45">
      <c r="A243">
        <v>208</v>
      </c>
      <c r="B243" t="s">
        <v>239</v>
      </c>
      <c r="C243" t="s">
        <v>141</v>
      </c>
      <c r="D243" t="s">
        <v>141</v>
      </c>
      <c r="E243">
        <v>6</v>
      </c>
      <c r="F243" t="str">
        <f>Table1[[#This Row],[Team]]</f>
        <v>Drexel</v>
      </c>
      <c r="G243">
        <v>1443.4287806577499</v>
      </c>
      <c r="H243">
        <f>VLOOKUP(Table1[[#This Row],[Team]], Sheet1!$A$2:$G$370, 3, FALSE)</f>
        <v>1438.69253874118</v>
      </c>
      <c r="I243">
        <f>_xlfn.RANK.EQ(Table1[[#This Row],[Projected Ending Elo]], Table1[Projected Ending Elo])</f>
        <v>241</v>
      </c>
      <c r="J243" t="str">
        <f>VLOOKUP(Table1[[#This Row],[Team]], Sheet1!$A$2:$G$370, 4, FALSE)</f>
        <v>16-13</v>
      </c>
      <c r="K243" s="3">
        <f>VLOOKUP(Table1[[#This Row],[Team]], Sheet1!$A$2:$G$370, 5, FALSE)</f>
        <v>0.55200000000000005</v>
      </c>
      <c r="L243" t="str">
        <f>VLOOKUP(Table1[[#This Row],[Team]], Sheet1!$A$2:$G$370, 6, FALSE)</f>
        <v>10-8</v>
      </c>
      <c r="M243" s="3">
        <f>VLOOKUP(Table1[[#This Row],[Team]], Sheet1!$A$2:$G$370, 7, FALSE)</f>
        <v>0.55555555555555602</v>
      </c>
    </row>
    <row r="244" spans="1:13" x14ac:dyDescent="0.45">
      <c r="A244">
        <v>172</v>
      </c>
      <c r="B244" t="s">
        <v>197</v>
      </c>
      <c r="C244" t="s">
        <v>175</v>
      </c>
      <c r="D244" t="s">
        <v>441</v>
      </c>
      <c r="E244">
        <v>3</v>
      </c>
      <c r="F244" t="str">
        <f>Table1[[#This Row],[Team]]</f>
        <v>Oakland</v>
      </c>
      <c r="G244">
        <v>1491.14543894813</v>
      </c>
      <c r="H244">
        <f>VLOOKUP(Table1[[#This Row],[Team]], Sheet1!$A$2:$G$370, 3, FALSE)</f>
        <v>1438.24988240477</v>
      </c>
      <c r="I244">
        <f>_xlfn.RANK.EQ(Table1[[#This Row],[Projected Ending Elo]], Table1[Projected Ending Elo])</f>
        <v>242</v>
      </c>
      <c r="J244" t="str">
        <f>VLOOKUP(Table1[[#This Row],[Team]], Sheet1!$A$2:$G$370, 4, FALSE)</f>
        <v>16-13</v>
      </c>
      <c r="K244" s="3">
        <f>VLOOKUP(Table1[[#This Row],[Team]], Sheet1!$A$2:$G$370, 5, FALSE)</f>
        <v>0.55200000000000005</v>
      </c>
      <c r="L244" t="str">
        <f>VLOOKUP(Table1[[#This Row],[Team]], Sheet1!$A$2:$G$370, 6, FALSE)</f>
        <v>13-7</v>
      </c>
      <c r="M244" s="3">
        <f>VLOOKUP(Table1[[#This Row],[Team]], Sheet1!$A$2:$G$370, 7, FALSE)</f>
        <v>0.65</v>
      </c>
    </row>
    <row r="245" spans="1:13" x14ac:dyDescent="0.45">
      <c r="A245">
        <v>264</v>
      </c>
      <c r="B245" t="s">
        <v>294</v>
      </c>
      <c r="C245" t="s">
        <v>190</v>
      </c>
      <c r="D245" t="s">
        <v>442</v>
      </c>
      <c r="E245">
        <v>5</v>
      </c>
      <c r="F245" t="str">
        <f>Table1[[#This Row],[Team]]</f>
        <v>Idaho</v>
      </c>
      <c r="G245">
        <v>1387.46249289456</v>
      </c>
      <c r="H245">
        <f>VLOOKUP(Table1[[#This Row],[Team]], Sheet1!$A$2:$G$370, 3, FALSE)</f>
        <v>1436.2892191993701</v>
      </c>
      <c r="I245">
        <f>_xlfn.RANK.EQ(Table1[[#This Row],[Projected Ending Elo]], Table1[Projected Ending Elo])</f>
        <v>243</v>
      </c>
      <c r="J245" t="str">
        <f>VLOOKUP(Table1[[#This Row],[Team]], Sheet1!$A$2:$G$370, 4, FALSE)</f>
        <v>15-16</v>
      </c>
      <c r="K245" s="3">
        <f>VLOOKUP(Table1[[#This Row],[Team]], Sheet1!$A$2:$G$370, 5, FALSE)</f>
        <v>0.48399999999999999</v>
      </c>
      <c r="L245" t="str">
        <f>VLOOKUP(Table1[[#This Row],[Team]], Sheet1!$A$2:$G$370, 6, FALSE)</f>
        <v>9-9</v>
      </c>
      <c r="M245" s="3">
        <f>VLOOKUP(Table1[[#This Row],[Team]], Sheet1!$A$2:$G$370, 7, FALSE)</f>
        <v>0.5</v>
      </c>
    </row>
    <row r="246" spans="1:13" x14ac:dyDescent="0.45">
      <c r="A246">
        <v>296</v>
      </c>
      <c r="B246" t="s">
        <v>328</v>
      </c>
      <c r="C246" t="s">
        <v>141</v>
      </c>
      <c r="D246" t="s">
        <v>141</v>
      </c>
      <c r="E246">
        <v>8</v>
      </c>
      <c r="F246" t="str">
        <f>Table1[[#This Row],[Team]]</f>
        <v>North Carolina A&amp;T</v>
      </c>
      <c r="G246">
        <v>1346.0922371255599</v>
      </c>
      <c r="H246">
        <f>VLOOKUP(Table1[[#This Row],[Team]], Sheet1!$A$2:$G$370, 3, FALSE)</f>
        <v>1434.0826621751701</v>
      </c>
      <c r="I246">
        <f>_xlfn.RANK.EQ(Table1[[#This Row],[Projected Ending Elo]], Table1[Projected Ending Elo])</f>
        <v>244</v>
      </c>
      <c r="J246" t="str">
        <f>VLOOKUP(Table1[[#This Row],[Team]], Sheet1!$A$2:$G$370, 4, FALSE)</f>
        <v>13-18</v>
      </c>
      <c r="K246" s="3">
        <f>VLOOKUP(Table1[[#This Row],[Team]], Sheet1!$A$2:$G$370, 5, FALSE)</f>
        <v>0.41899999999999998</v>
      </c>
      <c r="L246" t="str">
        <f>VLOOKUP(Table1[[#This Row],[Team]], Sheet1!$A$2:$G$370, 6, FALSE)</f>
        <v>8-10</v>
      </c>
      <c r="M246" s="3">
        <f>VLOOKUP(Table1[[#This Row],[Team]], Sheet1!$A$2:$G$370, 7, FALSE)</f>
        <v>0.44444444444444398</v>
      </c>
    </row>
    <row r="247" spans="1:13" x14ac:dyDescent="0.45">
      <c r="A247">
        <v>261</v>
      </c>
      <c r="B247" t="s">
        <v>300</v>
      </c>
      <c r="C247" t="s">
        <v>225</v>
      </c>
      <c r="D247" t="s">
        <v>446</v>
      </c>
      <c r="E247">
        <v>4</v>
      </c>
      <c r="F247" t="str">
        <f>Table1[[#This Row],[Team]]</f>
        <v>Lafayette</v>
      </c>
      <c r="G247">
        <v>1389.3288870988799</v>
      </c>
      <c r="H247">
        <f>VLOOKUP(Table1[[#This Row],[Team]], Sheet1!$A$2:$G$370, 3, FALSE)</f>
        <v>1433.9945995957701</v>
      </c>
      <c r="I247">
        <f>_xlfn.RANK.EQ(Table1[[#This Row],[Projected Ending Elo]], Table1[Projected Ending Elo])</f>
        <v>245</v>
      </c>
      <c r="J247" t="str">
        <f>VLOOKUP(Table1[[#This Row],[Team]], Sheet1!$A$2:$G$370, 4, FALSE)</f>
        <v>15-16</v>
      </c>
      <c r="K247" s="3">
        <f>VLOOKUP(Table1[[#This Row],[Team]], Sheet1!$A$2:$G$370, 5, FALSE)</f>
        <v>0.48399999999999999</v>
      </c>
      <c r="L247" t="str">
        <f>VLOOKUP(Table1[[#This Row],[Team]], Sheet1!$A$2:$G$370, 6, FALSE)</f>
        <v>9-9</v>
      </c>
      <c r="M247" s="3">
        <f>VLOOKUP(Table1[[#This Row],[Team]], Sheet1!$A$2:$G$370, 7, FALSE)</f>
        <v>0.5</v>
      </c>
    </row>
    <row r="248" spans="1:13" x14ac:dyDescent="0.45">
      <c r="A248">
        <v>123</v>
      </c>
      <c r="B248" t="s">
        <v>146</v>
      </c>
      <c r="C248" t="s">
        <v>114</v>
      </c>
      <c r="D248" t="s">
        <v>439</v>
      </c>
      <c r="E248">
        <v>3</v>
      </c>
      <c r="F248" t="str">
        <f>Table1[[#This Row],[Team]]</f>
        <v>UMass Lowell</v>
      </c>
      <c r="G248">
        <v>1549.23176304661</v>
      </c>
      <c r="H248">
        <f>VLOOKUP(Table1[[#This Row],[Team]], Sheet1!$A$2:$G$370, 3, FALSE)</f>
        <v>1429.6724697525301</v>
      </c>
      <c r="I248">
        <f>_xlfn.RANK.EQ(Table1[[#This Row],[Projected Ending Elo]], Table1[Projected Ending Elo])</f>
        <v>246</v>
      </c>
      <c r="J248" t="str">
        <f>VLOOKUP(Table1[[#This Row],[Team]], Sheet1!$A$2:$G$370, 4, FALSE)</f>
        <v>22-9</v>
      </c>
      <c r="K248" s="3">
        <f>VLOOKUP(Table1[[#This Row],[Team]], Sheet1!$A$2:$G$370, 5, FALSE)</f>
        <v>0.71</v>
      </c>
      <c r="L248" t="str">
        <f>VLOOKUP(Table1[[#This Row],[Team]], Sheet1!$A$2:$G$370, 6, FALSE)</f>
        <v>11-5</v>
      </c>
      <c r="M248" s="3">
        <f>VLOOKUP(Table1[[#This Row],[Team]], Sheet1!$A$2:$G$370, 7, FALSE)</f>
        <v>0.6875</v>
      </c>
    </row>
    <row r="249" spans="1:13" x14ac:dyDescent="0.45">
      <c r="A249">
        <v>211</v>
      </c>
      <c r="B249" t="s">
        <v>240</v>
      </c>
      <c r="C249" t="s">
        <v>55</v>
      </c>
      <c r="D249" t="s">
        <v>250</v>
      </c>
      <c r="E249">
        <v>12</v>
      </c>
      <c r="F249" t="str">
        <f>Table1[[#This Row],[Team]]</f>
        <v>UTSA</v>
      </c>
      <c r="G249">
        <v>1442.43505833116</v>
      </c>
      <c r="H249">
        <f>VLOOKUP(Table1[[#This Row],[Team]], Sheet1!$A$2:$G$370, 3, FALSE)</f>
        <v>1428.9373765554101</v>
      </c>
      <c r="I249">
        <f>_xlfn.RANK.EQ(Table1[[#This Row],[Projected Ending Elo]], Table1[Projected Ending Elo])</f>
        <v>247</v>
      </c>
      <c r="J249" t="str">
        <f>VLOOKUP(Table1[[#This Row],[Team]], Sheet1!$A$2:$G$370, 4, FALSE)</f>
        <v>13-17</v>
      </c>
      <c r="K249" s="3">
        <f>VLOOKUP(Table1[[#This Row],[Team]], Sheet1!$A$2:$G$370, 5, FALSE)</f>
        <v>0.433</v>
      </c>
      <c r="L249" t="str">
        <f>VLOOKUP(Table1[[#This Row],[Team]], Sheet1!$A$2:$G$370, 6, FALSE)</f>
        <v>7-11</v>
      </c>
      <c r="M249" s="3">
        <f>VLOOKUP(Table1[[#This Row],[Team]], Sheet1!$A$2:$G$370, 7, FALSE)</f>
        <v>0.38888888888888901</v>
      </c>
    </row>
    <row r="250" spans="1:13" x14ac:dyDescent="0.45">
      <c r="A250">
        <v>184</v>
      </c>
      <c r="B250" t="s">
        <v>211</v>
      </c>
      <c r="C250" t="s">
        <v>126</v>
      </c>
      <c r="D250" t="s">
        <v>126</v>
      </c>
      <c r="E250">
        <v>7</v>
      </c>
      <c r="F250" t="str">
        <f>Table1[[#This Row],[Team]]</f>
        <v>Middle Tennessee</v>
      </c>
      <c r="G250">
        <v>1474.7178648587401</v>
      </c>
      <c r="H250">
        <f>VLOOKUP(Table1[[#This Row],[Team]], Sheet1!$A$2:$G$370, 3, FALSE)</f>
        <v>1428.7615169947401</v>
      </c>
      <c r="I250">
        <f>_xlfn.RANK.EQ(Table1[[#This Row],[Projected Ending Elo]], Table1[Projected Ending Elo])</f>
        <v>248</v>
      </c>
      <c r="J250" t="str">
        <f>VLOOKUP(Table1[[#This Row],[Team]], Sheet1!$A$2:$G$370, 4, FALSE)</f>
        <v>14-15</v>
      </c>
      <c r="K250" s="3">
        <f>VLOOKUP(Table1[[#This Row],[Team]], Sheet1!$A$2:$G$370, 5, FALSE)</f>
        <v>0.48299999999999998</v>
      </c>
      <c r="L250" t="str">
        <f>VLOOKUP(Table1[[#This Row],[Team]], Sheet1!$A$2:$G$370, 6, FALSE)</f>
        <v>9-9</v>
      </c>
      <c r="M250" s="3">
        <f>VLOOKUP(Table1[[#This Row],[Team]], Sheet1!$A$2:$G$370, 7, FALSE)</f>
        <v>0.5</v>
      </c>
    </row>
    <row r="251" spans="1:13" x14ac:dyDescent="0.45">
      <c r="A251">
        <v>321</v>
      </c>
      <c r="B251" t="s">
        <v>355</v>
      </c>
      <c r="C251" t="s">
        <v>230</v>
      </c>
      <c r="D251" t="s">
        <v>230</v>
      </c>
      <c r="E251">
        <v>9</v>
      </c>
      <c r="F251" t="str">
        <f>Table1[[#This Row],[Team]]</f>
        <v>Niagara</v>
      </c>
      <c r="G251">
        <v>1309.4743208352299</v>
      </c>
      <c r="H251">
        <f>VLOOKUP(Table1[[#This Row],[Team]], Sheet1!$A$2:$G$370, 3, FALSE)</f>
        <v>1428.14906819317</v>
      </c>
      <c r="I251">
        <f>_xlfn.RANK.EQ(Table1[[#This Row],[Projected Ending Elo]], Table1[Projected Ending Elo])</f>
        <v>249</v>
      </c>
      <c r="J251" t="str">
        <f>VLOOKUP(Table1[[#This Row],[Team]], Sheet1!$A$2:$G$370, 4, FALSE)</f>
        <v>14-17</v>
      </c>
      <c r="K251" s="3">
        <f>VLOOKUP(Table1[[#This Row],[Team]], Sheet1!$A$2:$G$370, 5, FALSE)</f>
        <v>0.45200000000000001</v>
      </c>
      <c r="L251" t="str">
        <f>VLOOKUP(Table1[[#This Row],[Team]], Sheet1!$A$2:$G$370, 6, FALSE)</f>
        <v>9-11</v>
      </c>
      <c r="M251" s="3">
        <f>VLOOKUP(Table1[[#This Row],[Team]], Sheet1!$A$2:$G$370, 7, FALSE)</f>
        <v>0.45</v>
      </c>
    </row>
    <row r="252" spans="1:13" hidden="1" x14ac:dyDescent="0.45">
      <c r="A252">
        <v>238</v>
      </c>
      <c r="B252" t="s">
        <v>266</v>
      </c>
      <c r="C252" t="s">
        <v>254</v>
      </c>
      <c r="D252" t="s">
        <v>254</v>
      </c>
      <c r="E252">
        <v>1</v>
      </c>
      <c r="F252" t="str">
        <f>Table1[[#This Row],[Team]]</f>
        <v>Norfolk St.</v>
      </c>
      <c r="G252">
        <v>1419.3325097709001</v>
      </c>
      <c r="H252">
        <f>VLOOKUP(Table1[[#This Row],[Team]], Sheet1!$A$2:$G$370, 3, FALSE)</f>
        <v>1427.0607676569</v>
      </c>
      <c r="I252">
        <f>_xlfn.RANK.EQ(Table1[[#This Row],[Projected Ending Elo]], Table1[Projected Ending Elo])</f>
        <v>250</v>
      </c>
      <c r="J252" t="str">
        <f>VLOOKUP(Table1[[#This Row],[Team]], Sheet1!$A$2:$G$370, 4, FALSE)</f>
        <v>17-13</v>
      </c>
      <c r="K252" s="3">
        <f>VLOOKUP(Table1[[#This Row],[Team]], Sheet1!$A$2:$G$370, 5, FALSE)</f>
        <v>0.56699999999999995</v>
      </c>
      <c r="L252" t="str">
        <f>VLOOKUP(Table1[[#This Row],[Team]], Sheet1!$A$2:$G$370, 6, FALSE)</f>
        <v>9-5</v>
      </c>
      <c r="M252" s="3">
        <f>VLOOKUP(Table1[[#This Row],[Team]], Sheet1!$A$2:$G$370, 7, FALSE)</f>
        <v>0.64285714285714302</v>
      </c>
    </row>
    <row r="253" spans="1:13" x14ac:dyDescent="0.45">
      <c r="A253">
        <v>189</v>
      </c>
      <c r="B253" t="s">
        <v>219</v>
      </c>
      <c r="C253" t="s">
        <v>95</v>
      </c>
      <c r="D253" t="s">
        <v>434</v>
      </c>
      <c r="E253">
        <v>6</v>
      </c>
      <c r="F253" t="str">
        <f>Table1[[#This Row],[Team]]</f>
        <v>Penn</v>
      </c>
      <c r="G253">
        <v>1468.17971206077</v>
      </c>
      <c r="H253">
        <f>VLOOKUP(Table1[[#This Row],[Team]], Sheet1!$A$2:$G$370, 3, FALSE)</f>
        <v>1426.2538482022801</v>
      </c>
      <c r="I253">
        <f>_xlfn.RANK.EQ(Table1[[#This Row],[Projected Ending Elo]], Table1[Projected Ending Elo])</f>
        <v>251</v>
      </c>
      <c r="J253" t="str">
        <f>VLOOKUP(Table1[[#This Row],[Team]], Sheet1!$A$2:$G$370, 4, FALSE)</f>
        <v>11-15</v>
      </c>
      <c r="K253" s="3">
        <f>VLOOKUP(Table1[[#This Row],[Team]], Sheet1!$A$2:$G$370, 5, FALSE)</f>
        <v>0.42299999999999999</v>
      </c>
      <c r="L253" t="str">
        <f>VLOOKUP(Table1[[#This Row],[Team]], Sheet1!$A$2:$G$370, 6, FALSE)</f>
        <v>6-8</v>
      </c>
      <c r="M253" s="3">
        <f>VLOOKUP(Table1[[#This Row],[Team]], Sheet1!$A$2:$G$370, 7, FALSE)</f>
        <v>0.42857142857142899</v>
      </c>
    </row>
    <row r="254" spans="1:13" x14ac:dyDescent="0.45">
      <c r="A254">
        <v>355</v>
      </c>
      <c r="B254" t="s">
        <v>386</v>
      </c>
      <c r="C254" t="s">
        <v>304</v>
      </c>
      <c r="D254" t="s">
        <v>304</v>
      </c>
      <c r="E254">
        <v>6</v>
      </c>
      <c r="F254" t="str">
        <f>Table1[[#This Row],[Team]]</f>
        <v>Mercyhurst</v>
      </c>
      <c r="G254">
        <v>1242.27442061888</v>
      </c>
      <c r="H254">
        <f>VLOOKUP(Table1[[#This Row],[Team]], Sheet1!$A$2:$G$370, 3, FALSE)</f>
        <v>1426.1937067654001</v>
      </c>
      <c r="I254">
        <f>_xlfn.RANK.EQ(Table1[[#This Row],[Projected Ending Elo]], Table1[Projected Ending Elo])</f>
        <v>252</v>
      </c>
      <c r="J254" t="str">
        <f>VLOOKUP(Table1[[#This Row],[Team]], Sheet1!$A$2:$G$370, 4, FALSE)</f>
        <v>12-19</v>
      </c>
      <c r="K254" s="3">
        <f>VLOOKUP(Table1[[#This Row],[Team]], Sheet1!$A$2:$G$370, 5, FALSE)</f>
        <v>0.38700000000000001</v>
      </c>
      <c r="L254" t="str">
        <f>VLOOKUP(Table1[[#This Row],[Team]], Sheet1!$A$2:$G$370, 6, FALSE)</f>
        <v>7-9</v>
      </c>
      <c r="M254" s="3">
        <f>VLOOKUP(Table1[[#This Row],[Team]], Sheet1!$A$2:$G$370, 7, FALSE)</f>
        <v>0.4375</v>
      </c>
    </row>
    <row r="255" spans="1:13" x14ac:dyDescent="0.45">
      <c r="A255">
        <v>268</v>
      </c>
      <c r="B255" t="s">
        <v>297</v>
      </c>
      <c r="C255" t="s">
        <v>135</v>
      </c>
      <c r="D255" t="s">
        <v>135</v>
      </c>
      <c r="E255">
        <v>7</v>
      </c>
      <c r="F255" t="str">
        <f>Table1[[#This Row],[Team]]</f>
        <v>Bowling Green</v>
      </c>
      <c r="G255">
        <v>1381.96290658508</v>
      </c>
      <c r="H255">
        <f>VLOOKUP(Table1[[#This Row],[Team]], Sheet1!$A$2:$G$370, 3, FALSE)</f>
        <v>1426.0985171732</v>
      </c>
      <c r="I255">
        <f>_xlfn.RANK.EQ(Table1[[#This Row],[Projected Ending Elo]], Table1[Projected Ending Elo])</f>
        <v>253</v>
      </c>
      <c r="J255" t="str">
        <f>VLOOKUP(Table1[[#This Row],[Team]], Sheet1!$A$2:$G$370, 4, FALSE)</f>
        <v>14-15</v>
      </c>
      <c r="K255" s="3">
        <f>VLOOKUP(Table1[[#This Row],[Team]], Sheet1!$A$2:$G$370, 5, FALSE)</f>
        <v>0.48299999999999998</v>
      </c>
      <c r="L255" t="str">
        <f>VLOOKUP(Table1[[#This Row],[Team]], Sheet1!$A$2:$G$370, 6, FALSE)</f>
        <v>8-10</v>
      </c>
      <c r="M255" s="3">
        <f>VLOOKUP(Table1[[#This Row],[Team]], Sheet1!$A$2:$G$370, 7, FALSE)</f>
        <v>0.44444444444444398</v>
      </c>
    </row>
    <row r="256" spans="1:13" x14ac:dyDescent="0.45">
      <c r="A256">
        <v>273</v>
      </c>
      <c r="B256" t="s">
        <v>306</v>
      </c>
      <c r="C256" t="s">
        <v>154</v>
      </c>
      <c r="D256" t="s">
        <v>443</v>
      </c>
      <c r="E256">
        <v>6</v>
      </c>
      <c r="F256" t="str">
        <f>Table1[[#This Row],[Team]]</f>
        <v>Eastern Kentucky</v>
      </c>
      <c r="G256">
        <v>1378.46971687527</v>
      </c>
      <c r="H256">
        <f>VLOOKUP(Table1[[#This Row],[Team]], Sheet1!$A$2:$G$370, 3, FALSE)</f>
        <v>1425.72377480303</v>
      </c>
      <c r="I256">
        <f>_xlfn.RANK.EQ(Table1[[#This Row],[Projected Ending Elo]], Table1[Projected Ending Elo])</f>
        <v>254</v>
      </c>
      <c r="J256" t="str">
        <f>VLOOKUP(Table1[[#This Row],[Team]], Sheet1!$A$2:$G$370, 4, FALSE)</f>
        <v>15-16</v>
      </c>
      <c r="K256" s="3">
        <f>VLOOKUP(Table1[[#This Row],[Team]], Sheet1!$A$2:$G$370, 5, FALSE)</f>
        <v>0.48399999999999999</v>
      </c>
      <c r="L256" t="str">
        <f>VLOOKUP(Table1[[#This Row],[Team]], Sheet1!$A$2:$G$370, 6, FALSE)</f>
        <v>9-9</v>
      </c>
      <c r="M256" s="3">
        <f>VLOOKUP(Table1[[#This Row],[Team]], Sheet1!$A$2:$G$370, 7, FALSE)</f>
        <v>0.5</v>
      </c>
    </row>
    <row r="257" spans="1:13" x14ac:dyDescent="0.45">
      <c r="A257">
        <v>306</v>
      </c>
      <c r="B257" t="s">
        <v>338</v>
      </c>
      <c r="C257" t="s">
        <v>141</v>
      </c>
      <c r="D257" t="s">
        <v>141</v>
      </c>
      <c r="E257">
        <v>13</v>
      </c>
      <c r="F257" t="str">
        <f>Table1[[#This Row],[Team]]</f>
        <v>Campbell</v>
      </c>
      <c r="G257">
        <v>1335.35929540701</v>
      </c>
      <c r="H257">
        <f>VLOOKUP(Table1[[#This Row],[Team]], Sheet1!$A$2:$G$370, 3, FALSE)</f>
        <v>1421.9668702116401</v>
      </c>
      <c r="I257">
        <f>_xlfn.RANK.EQ(Table1[[#This Row],[Projected Ending Elo]], Table1[Projected Ending Elo])</f>
        <v>255</v>
      </c>
      <c r="J257" t="str">
        <f>VLOOKUP(Table1[[#This Row],[Team]], Sheet1!$A$2:$G$370, 4, FALSE)</f>
        <v>13-18</v>
      </c>
      <c r="K257" s="3">
        <f>VLOOKUP(Table1[[#This Row],[Team]], Sheet1!$A$2:$G$370, 5, FALSE)</f>
        <v>0.41899999999999998</v>
      </c>
      <c r="L257" t="str">
        <f>VLOOKUP(Table1[[#This Row],[Team]], Sheet1!$A$2:$G$370, 6, FALSE)</f>
        <v>7-11</v>
      </c>
      <c r="M257" s="3">
        <f>VLOOKUP(Table1[[#This Row],[Team]], Sheet1!$A$2:$G$370, 7, FALSE)</f>
        <v>0.38888888888888901</v>
      </c>
    </row>
    <row r="258" spans="1:13" x14ac:dyDescent="0.45">
      <c r="A258">
        <v>156</v>
      </c>
      <c r="B258" t="s">
        <v>184</v>
      </c>
      <c r="C258" t="s">
        <v>143</v>
      </c>
      <c r="D258" t="s">
        <v>437</v>
      </c>
      <c r="E258">
        <v>4</v>
      </c>
      <c r="F258" t="str">
        <f>Table1[[#This Row],[Team]]</f>
        <v>Furman</v>
      </c>
      <c r="G258">
        <v>1508.81361721537</v>
      </c>
      <c r="H258">
        <f>VLOOKUP(Table1[[#This Row],[Team]], Sheet1!$A$2:$G$370, 3, FALSE)</f>
        <v>1421.6203313245001</v>
      </c>
      <c r="I258">
        <f>_xlfn.RANK.EQ(Table1[[#This Row],[Projected Ending Elo]], Table1[Projected Ending Elo])</f>
        <v>256</v>
      </c>
      <c r="J258" t="str">
        <f>VLOOKUP(Table1[[#This Row],[Team]], Sheet1!$A$2:$G$370, 4, FALSE)</f>
        <v>19-12</v>
      </c>
      <c r="K258" s="3">
        <f>VLOOKUP(Table1[[#This Row],[Team]], Sheet1!$A$2:$G$370, 5, FALSE)</f>
        <v>0.61299999999999999</v>
      </c>
      <c r="L258" t="str">
        <f>VLOOKUP(Table1[[#This Row],[Team]], Sheet1!$A$2:$G$370, 6, FALSE)</f>
        <v>11-7</v>
      </c>
      <c r="M258" s="3">
        <f>VLOOKUP(Table1[[#This Row],[Team]], Sheet1!$A$2:$G$370, 7, FALSE)</f>
        <v>0.61111111111111105</v>
      </c>
    </row>
    <row r="259" spans="1:13" x14ac:dyDescent="0.45">
      <c r="A259">
        <v>250</v>
      </c>
      <c r="B259" t="s">
        <v>281</v>
      </c>
      <c r="C259" t="s">
        <v>230</v>
      </c>
      <c r="D259" t="s">
        <v>230</v>
      </c>
      <c r="E259">
        <v>7</v>
      </c>
      <c r="F259" t="str">
        <f>Table1[[#This Row],[Team]]</f>
        <v>Rider</v>
      </c>
      <c r="G259">
        <v>1403.5698915477601</v>
      </c>
      <c r="H259">
        <f>VLOOKUP(Table1[[#This Row],[Team]], Sheet1!$A$2:$G$370, 3, FALSE)</f>
        <v>1418.92408399737</v>
      </c>
      <c r="I259">
        <f>_xlfn.RANK.EQ(Table1[[#This Row],[Projected Ending Elo]], Table1[Projected Ending Elo])</f>
        <v>257</v>
      </c>
      <c r="J259" t="str">
        <f>VLOOKUP(Table1[[#This Row],[Team]], Sheet1!$A$2:$G$370, 4, FALSE)</f>
        <v>14-17</v>
      </c>
      <c r="K259" s="3">
        <f>VLOOKUP(Table1[[#This Row],[Team]], Sheet1!$A$2:$G$370, 5, FALSE)</f>
        <v>0.45200000000000001</v>
      </c>
      <c r="L259" t="str">
        <f>VLOOKUP(Table1[[#This Row],[Team]], Sheet1!$A$2:$G$370, 6, FALSE)</f>
        <v>10-10</v>
      </c>
      <c r="M259" s="3">
        <f>VLOOKUP(Table1[[#This Row],[Team]], Sheet1!$A$2:$G$370, 7, FALSE)</f>
        <v>0.5</v>
      </c>
    </row>
    <row r="260" spans="1:13" x14ac:dyDescent="0.45">
      <c r="A260">
        <v>267</v>
      </c>
      <c r="B260" t="s">
        <v>296</v>
      </c>
      <c r="C260" t="s">
        <v>287</v>
      </c>
      <c r="D260" t="s">
        <v>287</v>
      </c>
      <c r="E260">
        <v>2</v>
      </c>
      <c r="F260" t="str">
        <f>Table1[[#This Row],[Team]]</f>
        <v>Texas Southern</v>
      </c>
      <c r="G260">
        <v>1382.1205813131</v>
      </c>
      <c r="H260">
        <f>VLOOKUP(Table1[[#This Row],[Team]], Sheet1!$A$2:$G$370, 3, FALSE)</f>
        <v>1418.61818468908</v>
      </c>
      <c r="I260">
        <f>_xlfn.RANK.EQ(Table1[[#This Row],[Projected Ending Elo]], Table1[Projected Ending Elo])</f>
        <v>258</v>
      </c>
      <c r="J260" t="str">
        <f>VLOOKUP(Table1[[#This Row],[Team]], Sheet1!$A$2:$G$370, 4, FALSE)</f>
        <v>15-16</v>
      </c>
      <c r="K260" s="3">
        <f>VLOOKUP(Table1[[#This Row],[Team]], Sheet1!$A$2:$G$370, 5, FALSE)</f>
        <v>0.48399999999999999</v>
      </c>
      <c r="L260" t="str">
        <f>VLOOKUP(Table1[[#This Row],[Team]], Sheet1!$A$2:$G$370, 6, FALSE)</f>
        <v>11-7</v>
      </c>
      <c r="M260" s="3">
        <f>VLOOKUP(Table1[[#This Row],[Team]], Sheet1!$A$2:$G$370, 7, FALSE)</f>
        <v>0.61111111111111105</v>
      </c>
    </row>
    <row r="261" spans="1:13" x14ac:dyDescent="0.45">
      <c r="A261">
        <v>246</v>
      </c>
      <c r="B261" t="s">
        <v>272</v>
      </c>
      <c r="C261" t="s">
        <v>106</v>
      </c>
      <c r="D261" t="s">
        <v>433</v>
      </c>
      <c r="E261">
        <v>11</v>
      </c>
      <c r="F261" t="str">
        <f>Table1[[#This Row],[Team]]</f>
        <v>Valparaiso</v>
      </c>
      <c r="G261">
        <v>1405.6456701883701</v>
      </c>
      <c r="H261">
        <f>VLOOKUP(Table1[[#This Row],[Team]], Sheet1!$A$2:$G$370, 3, FALSE)</f>
        <v>1418.3987212135</v>
      </c>
      <c r="I261">
        <f>_xlfn.RANK.EQ(Table1[[#This Row],[Projected Ending Elo]], Table1[Projected Ending Elo])</f>
        <v>259</v>
      </c>
      <c r="J261" t="str">
        <f>VLOOKUP(Table1[[#This Row],[Team]], Sheet1!$A$2:$G$370, 4, FALSE)</f>
        <v>13-18</v>
      </c>
      <c r="K261" s="3">
        <f>VLOOKUP(Table1[[#This Row],[Team]], Sheet1!$A$2:$G$370, 5, FALSE)</f>
        <v>0.41899999999999998</v>
      </c>
      <c r="L261" t="str">
        <f>VLOOKUP(Table1[[#This Row],[Team]], Sheet1!$A$2:$G$370, 6, FALSE)</f>
        <v>7-13</v>
      </c>
      <c r="M261" s="3">
        <f>VLOOKUP(Table1[[#This Row],[Team]], Sheet1!$A$2:$G$370, 7, FALSE)</f>
        <v>0.35</v>
      </c>
    </row>
    <row r="262" spans="1:13" x14ac:dyDescent="0.45">
      <c r="A262">
        <v>190</v>
      </c>
      <c r="B262" t="s">
        <v>216</v>
      </c>
      <c r="C262" t="s">
        <v>106</v>
      </c>
      <c r="D262" t="s">
        <v>433</v>
      </c>
      <c r="E262">
        <v>9</v>
      </c>
      <c r="F262" t="str">
        <f>Table1[[#This Row],[Team]]</f>
        <v>Indiana St.</v>
      </c>
      <c r="G262">
        <v>1464.8113779765699</v>
      </c>
      <c r="H262">
        <f>VLOOKUP(Table1[[#This Row],[Team]], Sheet1!$A$2:$G$370, 3, FALSE)</f>
        <v>1418.2243904838199</v>
      </c>
      <c r="I262">
        <f>_xlfn.RANK.EQ(Table1[[#This Row],[Projected Ending Elo]], Table1[Projected Ending Elo])</f>
        <v>260</v>
      </c>
      <c r="J262" t="str">
        <f>VLOOKUP(Table1[[#This Row],[Team]], Sheet1!$A$2:$G$370, 4, FALSE)</f>
        <v>15-16</v>
      </c>
      <c r="K262" s="3">
        <f>VLOOKUP(Table1[[#This Row],[Team]], Sheet1!$A$2:$G$370, 5, FALSE)</f>
        <v>0.48399999999999999</v>
      </c>
      <c r="L262" t="str">
        <f>VLOOKUP(Table1[[#This Row],[Team]], Sheet1!$A$2:$G$370, 6, FALSE)</f>
        <v>8-12</v>
      </c>
      <c r="M262" s="3">
        <f>VLOOKUP(Table1[[#This Row],[Team]], Sheet1!$A$2:$G$370, 7, FALSE)</f>
        <v>0.4</v>
      </c>
    </row>
    <row r="263" spans="1:13" x14ac:dyDescent="0.45">
      <c r="A263">
        <v>292</v>
      </c>
      <c r="B263" t="s">
        <v>325</v>
      </c>
      <c r="C263" t="s">
        <v>175</v>
      </c>
      <c r="D263" t="s">
        <v>441</v>
      </c>
      <c r="E263">
        <v>8</v>
      </c>
      <c r="F263" t="str">
        <f>Table1[[#This Row],[Team]]</f>
        <v>Robert Morris</v>
      </c>
      <c r="G263">
        <v>1350.9368583102901</v>
      </c>
      <c r="H263">
        <f>VLOOKUP(Table1[[#This Row],[Team]], Sheet1!$A$2:$G$370, 3, FALSE)</f>
        <v>1418.1124175555599</v>
      </c>
      <c r="I263">
        <f>_xlfn.RANK.EQ(Table1[[#This Row],[Projected Ending Elo]], Table1[Projected Ending Elo])</f>
        <v>261</v>
      </c>
      <c r="J263" t="str">
        <f>VLOOKUP(Table1[[#This Row],[Team]], Sheet1!$A$2:$G$370, 4, FALSE)</f>
        <v>12-19</v>
      </c>
      <c r="K263" s="3">
        <f>VLOOKUP(Table1[[#This Row],[Team]], Sheet1!$A$2:$G$370, 5, FALSE)</f>
        <v>0.38700000000000001</v>
      </c>
      <c r="L263" t="str">
        <f>VLOOKUP(Table1[[#This Row],[Team]], Sheet1!$A$2:$G$370, 6, FALSE)</f>
        <v>8-12</v>
      </c>
      <c r="M263" s="3">
        <f>VLOOKUP(Table1[[#This Row],[Team]], Sheet1!$A$2:$G$370, 7, FALSE)</f>
        <v>0.4</v>
      </c>
    </row>
    <row r="264" spans="1:13" x14ac:dyDescent="0.45">
      <c r="A264">
        <v>237</v>
      </c>
      <c r="B264" t="s">
        <v>269</v>
      </c>
      <c r="C264" t="s">
        <v>61</v>
      </c>
      <c r="D264" t="s">
        <v>61</v>
      </c>
      <c r="E264">
        <v>9</v>
      </c>
      <c r="F264" t="str">
        <f>Table1[[#This Row],[Team]]</f>
        <v>Tarleton St.</v>
      </c>
      <c r="G264">
        <v>1419.34285440089</v>
      </c>
      <c r="H264">
        <f>VLOOKUP(Table1[[#This Row],[Team]], Sheet1!$A$2:$G$370, 3, FALSE)</f>
        <v>1416.4070961817599</v>
      </c>
      <c r="I264">
        <f>_xlfn.RANK.EQ(Table1[[#This Row],[Projected Ending Elo]], Table1[Projected Ending Elo])</f>
        <v>262</v>
      </c>
      <c r="J264" t="str">
        <f>VLOOKUP(Table1[[#This Row],[Team]], Sheet1!$A$2:$G$370, 4, FALSE)</f>
        <v>9-19</v>
      </c>
      <c r="K264" s="3">
        <f>VLOOKUP(Table1[[#This Row],[Team]], Sheet1!$A$2:$G$370, 5, FALSE)</f>
        <v>0.32100000000000001</v>
      </c>
      <c r="L264" t="str">
        <f>VLOOKUP(Table1[[#This Row],[Team]], Sheet1!$A$2:$G$370, 6, FALSE)</f>
        <v>5-11</v>
      </c>
      <c r="M264" s="3">
        <f>VLOOKUP(Table1[[#This Row],[Team]], Sheet1!$A$2:$G$370, 7, FALSE)</f>
        <v>0.3125</v>
      </c>
    </row>
    <row r="265" spans="1:13" x14ac:dyDescent="0.45">
      <c r="A265">
        <v>277</v>
      </c>
      <c r="B265" t="s">
        <v>316</v>
      </c>
      <c r="C265" t="s">
        <v>117</v>
      </c>
      <c r="D265" t="s">
        <v>436</v>
      </c>
      <c r="E265">
        <v>7</v>
      </c>
      <c r="F265" t="str">
        <f>Table1[[#This Row],[Team]]</f>
        <v>Long Beach St.</v>
      </c>
      <c r="G265">
        <v>1375.7993695023899</v>
      </c>
      <c r="H265">
        <f>VLOOKUP(Table1[[#This Row],[Team]], Sheet1!$A$2:$G$370, 3, FALSE)</f>
        <v>1415.1996412721001</v>
      </c>
      <c r="I265">
        <f>_xlfn.RANK.EQ(Table1[[#This Row],[Projected Ending Elo]], Table1[Projected Ending Elo])</f>
        <v>263</v>
      </c>
      <c r="J265" t="str">
        <f>VLOOKUP(Table1[[#This Row],[Team]], Sheet1!$A$2:$G$370, 4, FALSE)</f>
        <v>14-18</v>
      </c>
      <c r="K265" s="3">
        <f>VLOOKUP(Table1[[#This Row],[Team]], Sheet1!$A$2:$G$370, 5, FALSE)</f>
        <v>0.438</v>
      </c>
      <c r="L265" t="str">
        <f>VLOOKUP(Table1[[#This Row],[Team]], Sheet1!$A$2:$G$370, 6, FALSE)</f>
        <v>9-11</v>
      </c>
      <c r="M265" s="3">
        <f>VLOOKUP(Table1[[#This Row],[Team]], Sheet1!$A$2:$G$370, 7, FALSE)</f>
        <v>0.45</v>
      </c>
    </row>
    <row r="266" spans="1:13" x14ac:dyDescent="0.45">
      <c r="A266">
        <v>315</v>
      </c>
      <c r="B266" t="s">
        <v>346</v>
      </c>
      <c r="C266" t="s">
        <v>114</v>
      </c>
      <c r="D266" t="s">
        <v>439</v>
      </c>
      <c r="E266">
        <v>8</v>
      </c>
      <c r="F266" t="str">
        <f>Table1[[#This Row],[Team]]</f>
        <v>New Hampshire</v>
      </c>
      <c r="G266">
        <v>1320.4978006936601</v>
      </c>
      <c r="H266">
        <f>VLOOKUP(Table1[[#This Row],[Team]], Sheet1!$A$2:$G$370, 3, FALSE)</f>
        <v>1413.5405269232899</v>
      </c>
      <c r="I266">
        <f>_xlfn.RANK.EQ(Table1[[#This Row],[Projected Ending Elo]], Table1[Projected Ending Elo])</f>
        <v>264</v>
      </c>
      <c r="J266" t="str">
        <f>VLOOKUP(Table1[[#This Row],[Team]], Sheet1!$A$2:$G$370, 4, FALSE)</f>
        <v>11-20</v>
      </c>
      <c r="K266" s="3">
        <f>VLOOKUP(Table1[[#This Row],[Team]], Sheet1!$A$2:$G$370, 5, FALSE)</f>
        <v>0.35499999999999998</v>
      </c>
      <c r="L266" t="str">
        <f>VLOOKUP(Table1[[#This Row],[Team]], Sheet1!$A$2:$G$370, 6, FALSE)</f>
        <v>5-11</v>
      </c>
      <c r="M266" s="3">
        <f>VLOOKUP(Table1[[#This Row],[Team]], Sheet1!$A$2:$G$370, 7, FALSE)</f>
        <v>0.3125</v>
      </c>
    </row>
    <row r="267" spans="1:13" x14ac:dyDescent="0.45">
      <c r="A267">
        <v>282</v>
      </c>
      <c r="B267" t="s">
        <v>315</v>
      </c>
      <c r="C267" t="s">
        <v>135</v>
      </c>
      <c r="D267" t="s">
        <v>135</v>
      </c>
      <c r="E267">
        <v>8</v>
      </c>
      <c r="F267" t="str">
        <f>Table1[[#This Row],[Team]]</f>
        <v>Central Michigan</v>
      </c>
      <c r="G267">
        <v>1371.5013310256099</v>
      </c>
      <c r="H267">
        <f>VLOOKUP(Table1[[#This Row],[Team]], Sheet1!$A$2:$G$370, 3, FALSE)</f>
        <v>1411.09265159598</v>
      </c>
      <c r="I267">
        <f>_xlfn.RANK.EQ(Table1[[#This Row],[Projected Ending Elo]], Table1[Projected Ending Elo])</f>
        <v>265</v>
      </c>
      <c r="J267" t="str">
        <f>VLOOKUP(Table1[[#This Row],[Team]], Sheet1!$A$2:$G$370, 4, FALSE)</f>
        <v>13-17</v>
      </c>
      <c r="K267" s="3">
        <f>VLOOKUP(Table1[[#This Row],[Team]], Sheet1!$A$2:$G$370, 5, FALSE)</f>
        <v>0.433</v>
      </c>
      <c r="L267" t="str">
        <f>VLOOKUP(Table1[[#This Row],[Team]], Sheet1!$A$2:$G$370, 6, FALSE)</f>
        <v>8-10</v>
      </c>
      <c r="M267" s="3">
        <f>VLOOKUP(Table1[[#This Row],[Team]], Sheet1!$A$2:$G$370, 7, FALSE)</f>
        <v>0.44444444444444398</v>
      </c>
    </row>
    <row r="268" spans="1:13" x14ac:dyDescent="0.45">
      <c r="A268">
        <v>279</v>
      </c>
      <c r="B268" t="s">
        <v>310</v>
      </c>
      <c r="C268" t="s">
        <v>154</v>
      </c>
      <c r="D268" t="s">
        <v>443</v>
      </c>
      <c r="E268">
        <v>4</v>
      </c>
      <c r="F268" t="str">
        <f>Table1[[#This Row],[Team]]</f>
        <v>Austin Peay</v>
      </c>
      <c r="G268">
        <v>1374.9844522527301</v>
      </c>
      <c r="H268">
        <f>VLOOKUP(Table1[[#This Row],[Team]], Sheet1!$A$2:$G$370, 3, FALSE)</f>
        <v>1410.9602195072</v>
      </c>
      <c r="I268">
        <f>_xlfn.RANK.EQ(Table1[[#This Row],[Projected Ending Elo]], Table1[Projected Ending Elo])</f>
        <v>266</v>
      </c>
      <c r="J268" t="str">
        <f>VLOOKUP(Table1[[#This Row],[Team]], Sheet1!$A$2:$G$370, 4, FALSE)</f>
        <v>15-16</v>
      </c>
      <c r="K268" s="3">
        <f>VLOOKUP(Table1[[#This Row],[Team]], Sheet1!$A$2:$G$370, 5, FALSE)</f>
        <v>0.48399999999999999</v>
      </c>
      <c r="L268" t="str">
        <f>VLOOKUP(Table1[[#This Row],[Team]], Sheet1!$A$2:$G$370, 6, FALSE)</f>
        <v>10-8</v>
      </c>
      <c r="M268" s="3">
        <f>VLOOKUP(Table1[[#This Row],[Team]], Sheet1!$A$2:$G$370, 7, FALSE)</f>
        <v>0.55555555555555602</v>
      </c>
    </row>
    <row r="269" spans="1:13" x14ac:dyDescent="0.45">
      <c r="A269">
        <v>226</v>
      </c>
      <c r="B269" t="s">
        <v>253</v>
      </c>
      <c r="C269" t="s">
        <v>254</v>
      </c>
      <c r="D269" t="s">
        <v>254</v>
      </c>
      <c r="E269">
        <v>2</v>
      </c>
      <c r="F269" t="str">
        <f>Table1[[#This Row],[Team]]</f>
        <v>Howard</v>
      </c>
      <c r="G269">
        <v>1427.1054518216899</v>
      </c>
      <c r="H269">
        <f>VLOOKUP(Table1[[#This Row],[Team]], Sheet1!$A$2:$G$370, 3, FALSE)</f>
        <v>1410.5347867819801</v>
      </c>
      <c r="I269">
        <f>_xlfn.RANK.EQ(Table1[[#This Row],[Projected Ending Elo]], Table1[Projected Ending Elo])</f>
        <v>267</v>
      </c>
      <c r="J269" t="str">
        <f>VLOOKUP(Table1[[#This Row],[Team]], Sheet1!$A$2:$G$370, 4, FALSE)</f>
        <v>16-14</v>
      </c>
      <c r="K269" s="3">
        <f>VLOOKUP(Table1[[#This Row],[Team]], Sheet1!$A$2:$G$370, 5, FALSE)</f>
        <v>0.53300000000000003</v>
      </c>
      <c r="L269" t="str">
        <f>VLOOKUP(Table1[[#This Row],[Team]], Sheet1!$A$2:$G$370, 6, FALSE)</f>
        <v>9-5</v>
      </c>
      <c r="M269" s="3">
        <f>VLOOKUP(Table1[[#This Row],[Team]], Sheet1!$A$2:$G$370, 7, FALSE)</f>
        <v>0.64285714285714302</v>
      </c>
    </row>
    <row r="270" spans="1:13" x14ac:dyDescent="0.45">
      <c r="A270">
        <v>299</v>
      </c>
      <c r="B270" t="s">
        <v>331</v>
      </c>
      <c r="C270" t="s">
        <v>225</v>
      </c>
      <c r="D270" t="s">
        <v>446</v>
      </c>
      <c r="E270">
        <v>5</v>
      </c>
      <c r="F270" t="str">
        <f>Table1[[#This Row],[Team]]</f>
        <v>Army</v>
      </c>
      <c r="G270">
        <v>1344.28786169162</v>
      </c>
      <c r="H270">
        <f>VLOOKUP(Table1[[#This Row],[Team]], Sheet1!$A$2:$G$370, 3, FALSE)</f>
        <v>1404.05250667574</v>
      </c>
      <c r="I270">
        <f>_xlfn.RANK.EQ(Table1[[#This Row],[Projected Ending Elo]], Table1[Projected Ending Elo])</f>
        <v>268</v>
      </c>
      <c r="J270" t="str">
        <f>VLOOKUP(Table1[[#This Row],[Team]], Sheet1!$A$2:$G$370, 4, FALSE)</f>
        <v>15-15</v>
      </c>
      <c r="K270" s="3">
        <f>VLOOKUP(Table1[[#This Row],[Team]], Sheet1!$A$2:$G$370, 5, FALSE)</f>
        <v>0.5</v>
      </c>
      <c r="L270" t="str">
        <f>VLOOKUP(Table1[[#This Row],[Team]], Sheet1!$A$2:$G$370, 6, FALSE)</f>
        <v>9-9</v>
      </c>
      <c r="M270" s="3">
        <f>VLOOKUP(Table1[[#This Row],[Team]], Sheet1!$A$2:$G$370, 7, FALSE)</f>
        <v>0.5</v>
      </c>
    </row>
    <row r="271" spans="1:13" x14ac:dyDescent="0.45">
      <c r="A271">
        <v>255</v>
      </c>
      <c r="B271" t="s">
        <v>286</v>
      </c>
      <c r="C271" t="s">
        <v>287</v>
      </c>
      <c r="D271" t="s">
        <v>287</v>
      </c>
      <c r="E271">
        <v>3</v>
      </c>
      <c r="F271" t="str">
        <f>Table1[[#This Row],[Team]]</f>
        <v>Southern</v>
      </c>
      <c r="G271">
        <v>1398.60018966133</v>
      </c>
      <c r="H271">
        <f>VLOOKUP(Table1[[#This Row],[Team]], Sheet1!$A$2:$G$370, 3, FALSE)</f>
        <v>1403.8933949657701</v>
      </c>
      <c r="I271">
        <f>_xlfn.RANK.EQ(Table1[[#This Row],[Projected Ending Elo]], Table1[Projected Ending Elo])</f>
        <v>269</v>
      </c>
      <c r="J271" t="str">
        <f>VLOOKUP(Table1[[#This Row],[Team]], Sheet1!$A$2:$G$370, 4, FALSE)</f>
        <v>16-15</v>
      </c>
      <c r="K271" s="3">
        <f>VLOOKUP(Table1[[#This Row],[Team]], Sheet1!$A$2:$G$370, 5, FALSE)</f>
        <v>0.51600000000000001</v>
      </c>
      <c r="L271" t="str">
        <f>VLOOKUP(Table1[[#This Row],[Team]], Sheet1!$A$2:$G$370, 6, FALSE)</f>
        <v>11-7</v>
      </c>
      <c r="M271" s="3">
        <f>VLOOKUP(Table1[[#This Row],[Team]], Sheet1!$A$2:$G$370, 7, FALSE)</f>
        <v>0.61111111111111105</v>
      </c>
    </row>
    <row r="272" spans="1:13" x14ac:dyDescent="0.45">
      <c r="A272">
        <v>209</v>
      </c>
      <c r="B272" t="s">
        <v>238</v>
      </c>
      <c r="C272" t="s">
        <v>135</v>
      </c>
      <c r="D272" t="s">
        <v>135</v>
      </c>
      <c r="E272">
        <v>5</v>
      </c>
      <c r="F272" t="str">
        <f>Table1[[#This Row],[Team]]</f>
        <v>Miami OH</v>
      </c>
      <c r="G272">
        <v>1443.04386073621</v>
      </c>
      <c r="H272">
        <f>VLOOKUP(Table1[[#This Row],[Team]], Sheet1!$A$2:$G$370, 3, FALSE)</f>
        <v>1403.6725366284199</v>
      </c>
      <c r="I272">
        <f>_xlfn.RANK.EQ(Table1[[#This Row],[Projected Ending Elo]], Table1[Projected Ending Elo])</f>
        <v>270</v>
      </c>
      <c r="J272" t="str">
        <f>VLOOKUP(Table1[[#This Row],[Team]], Sheet1!$A$2:$G$370, 4, FALSE)</f>
        <v>15-14</v>
      </c>
      <c r="K272" s="3">
        <f>VLOOKUP(Table1[[#This Row],[Team]], Sheet1!$A$2:$G$370, 5, FALSE)</f>
        <v>0.51700000000000002</v>
      </c>
      <c r="L272" t="str">
        <f>VLOOKUP(Table1[[#This Row],[Team]], Sheet1!$A$2:$G$370, 6, FALSE)</f>
        <v>10-8</v>
      </c>
      <c r="M272" s="3">
        <f>VLOOKUP(Table1[[#This Row],[Team]], Sheet1!$A$2:$G$370, 7, FALSE)</f>
        <v>0.55555555555555602</v>
      </c>
    </row>
    <row r="273" spans="1:13" x14ac:dyDescent="0.45">
      <c r="A273">
        <v>347</v>
      </c>
      <c r="B273" t="s">
        <v>379</v>
      </c>
      <c r="C273" t="s">
        <v>175</v>
      </c>
      <c r="D273" t="s">
        <v>441</v>
      </c>
      <c r="E273">
        <v>9</v>
      </c>
      <c r="F273" t="str">
        <f>Table1[[#This Row],[Team]]</f>
        <v>Detroit Mercy</v>
      </c>
      <c r="G273">
        <v>1264.35172878513</v>
      </c>
      <c r="H273">
        <f>VLOOKUP(Table1[[#This Row],[Team]], Sheet1!$A$2:$G$370, 3, FALSE)</f>
        <v>1403.19128643463</v>
      </c>
      <c r="I273">
        <f>_xlfn.RANK.EQ(Table1[[#This Row],[Projected Ending Elo]], Table1[Projected Ending Elo])</f>
        <v>271</v>
      </c>
      <c r="J273" t="str">
        <f>VLOOKUP(Table1[[#This Row],[Team]], Sheet1!$A$2:$G$370, 4, FALSE)</f>
        <v>10-21</v>
      </c>
      <c r="K273" s="3">
        <f>VLOOKUP(Table1[[#This Row],[Team]], Sheet1!$A$2:$G$370, 5, FALSE)</f>
        <v>0.32300000000000001</v>
      </c>
      <c r="L273" t="str">
        <f>VLOOKUP(Table1[[#This Row],[Team]], Sheet1!$A$2:$G$370, 6, FALSE)</f>
        <v>7-13</v>
      </c>
      <c r="M273" s="3">
        <f>VLOOKUP(Table1[[#This Row],[Team]], Sheet1!$A$2:$G$370, 7, FALSE)</f>
        <v>0.35</v>
      </c>
    </row>
    <row r="274" spans="1:13" x14ac:dyDescent="0.45">
      <c r="A274">
        <v>295</v>
      </c>
      <c r="B274" t="s">
        <v>327</v>
      </c>
      <c r="C274" t="s">
        <v>190</v>
      </c>
      <c r="D274" t="s">
        <v>442</v>
      </c>
      <c r="E274">
        <v>9</v>
      </c>
      <c r="F274" t="str">
        <f>Table1[[#This Row],[Team]]</f>
        <v>Eastern Washington</v>
      </c>
      <c r="G274">
        <v>1348.2537882087399</v>
      </c>
      <c r="H274">
        <f>VLOOKUP(Table1[[#This Row],[Team]], Sheet1!$A$2:$G$370, 3, FALSE)</f>
        <v>1401.7434151125201</v>
      </c>
      <c r="I274">
        <f>_xlfn.RANK.EQ(Table1[[#This Row],[Projected Ending Elo]], Table1[Projected Ending Elo])</f>
        <v>272</v>
      </c>
      <c r="J274" t="str">
        <f>VLOOKUP(Table1[[#This Row],[Team]], Sheet1!$A$2:$G$370, 4, FALSE)</f>
        <v>11-20</v>
      </c>
      <c r="K274" s="3">
        <f>VLOOKUP(Table1[[#This Row],[Team]], Sheet1!$A$2:$G$370, 5, FALSE)</f>
        <v>0.35499999999999998</v>
      </c>
      <c r="L274" t="str">
        <f>VLOOKUP(Table1[[#This Row],[Team]], Sheet1!$A$2:$G$370, 6, FALSE)</f>
        <v>7-11</v>
      </c>
      <c r="M274" s="3">
        <f>VLOOKUP(Table1[[#This Row],[Team]], Sheet1!$A$2:$G$370, 7, FALSE)</f>
        <v>0.38888888888888901</v>
      </c>
    </row>
    <row r="275" spans="1:13" x14ac:dyDescent="0.45">
      <c r="A275">
        <v>235</v>
      </c>
      <c r="B275" t="s">
        <v>271</v>
      </c>
      <c r="C275" t="s">
        <v>106</v>
      </c>
      <c r="D275" t="s">
        <v>433</v>
      </c>
      <c r="E275">
        <v>12</v>
      </c>
      <c r="F275" t="str">
        <f>Table1[[#This Row],[Team]]</f>
        <v>Missouri St.</v>
      </c>
      <c r="G275">
        <v>1419.94211748877</v>
      </c>
      <c r="H275">
        <f>VLOOKUP(Table1[[#This Row],[Team]], Sheet1!$A$2:$G$370, 3, FALSE)</f>
        <v>1399.8867110285</v>
      </c>
      <c r="I275">
        <f>_xlfn.RANK.EQ(Table1[[#This Row],[Projected Ending Elo]], Table1[Projected Ending Elo])</f>
        <v>273</v>
      </c>
      <c r="J275" t="str">
        <f>VLOOKUP(Table1[[#This Row],[Team]], Sheet1!$A$2:$G$370, 4, FALSE)</f>
        <v>11-18</v>
      </c>
      <c r="K275" s="3">
        <f>VLOOKUP(Table1[[#This Row],[Team]], Sheet1!$A$2:$G$370, 5, FALSE)</f>
        <v>0.379</v>
      </c>
      <c r="L275" t="str">
        <f>VLOOKUP(Table1[[#This Row],[Team]], Sheet1!$A$2:$G$370, 6, FALSE)</f>
        <v>7-13</v>
      </c>
      <c r="M275" s="3">
        <f>VLOOKUP(Table1[[#This Row],[Team]], Sheet1!$A$2:$G$370, 7, FALSE)</f>
        <v>0.35</v>
      </c>
    </row>
    <row r="276" spans="1:13" x14ac:dyDescent="0.45">
      <c r="A276">
        <v>323</v>
      </c>
      <c r="B276" t="s">
        <v>357</v>
      </c>
      <c r="C276" t="s">
        <v>154</v>
      </c>
      <c r="D276" t="s">
        <v>443</v>
      </c>
      <c r="E276">
        <v>11</v>
      </c>
      <c r="F276" t="str">
        <f>Table1[[#This Row],[Team]]</f>
        <v>West Georgia</v>
      </c>
      <c r="G276">
        <v>1304.6737157037401</v>
      </c>
      <c r="H276">
        <f>VLOOKUP(Table1[[#This Row],[Team]], Sheet1!$A$2:$G$370, 3, FALSE)</f>
        <v>1397.63634707952</v>
      </c>
      <c r="I276">
        <f>_xlfn.RANK.EQ(Table1[[#This Row],[Projected Ending Elo]], Table1[Projected Ending Elo])</f>
        <v>274</v>
      </c>
      <c r="J276" t="str">
        <f>VLOOKUP(Table1[[#This Row],[Team]], Sheet1!$A$2:$G$370, 4, FALSE)</f>
        <v>10-21</v>
      </c>
      <c r="K276" s="3">
        <f>VLOOKUP(Table1[[#This Row],[Team]], Sheet1!$A$2:$G$370, 5, FALSE)</f>
        <v>0.32300000000000001</v>
      </c>
      <c r="L276" t="str">
        <f>VLOOKUP(Table1[[#This Row],[Team]], Sheet1!$A$2:$G$370, 6, FALSE)</f>
        <v>6-12</v>
      </c>
      <c r="M276" s="3">
        <f>VLOOKUP(Table1[[#This Row],[Team]], Sheet1!$A$2:$G$370, 7, FALSE)</f>
        <v>0.33333333333333298</v>
      </c>
    </row>
    <row r="277" spans="1:13" hidden="1" x14ac:dyDescent="0.45">
      <c r="A277">
        <v>274</v>
      </c>
      <c r="B277" t="s">
        <v>303</v>
      </c>
      <c r="C277" t="s">
        <v>304</v>
      </c>
      <c r="D277" t="s">
        <v>304</v>
      </c>
      <c r="E277">
        <v>1</v>
      </c>
      <c r="F277" t="str">
        <f>Table1[[#This Row],[Team]]</f>
        <v>Wagner</v>
      </c>
      <c r="G277">
        <v>1378.43435962693</v>
      </c>
      <c r="H277">
        <f>VLOOKUP(Table1[[#This Row],[Team]], Sheet1!$A$2:$G$370, 3, FALSE)</f>
        <v>1396.7656998109901</v>
      </c>
      <c r="I277">
        <f>_xlfn.RANK.EQ(Table1[[#This Row],[Projected Ending Elo]], Table1[Projected Ending Elo])</f>
        <v>275</v>
      </c>
      <c r="J277" t="str">
        <f>VLOOKUP(Table1[[#This Row],[Team]], Sheet1!$A$2:$G$370, 4, FALSE)</f>
        <v>17-12</v>
      </c>
      <c r="K277" s="3">
        <f>VLOOKUP(Table1[[#This Row],[Team]], Sheet1!$A$2:$G$370, 5, FALSE)</f>
        <v>0.58599999999999997</v>
      </c>
      <c r="L277" t="str">
        <f>VLOOKUP(Table1[[#This Row],[Team]], Sheet1!$A$2:$G$370, 6, FALSE)</f>
        <v>10-6</v>
      </c>
      <c r="M277" s="3">
        <f>VLOOKUP(Table1[[#This Row],[Team]], Sheet1!$A$2:$G$370, 7, FALSE)</f>
        <v>0.625</v>
      </c>
    </row>
    <row r="278" spans="1:13" x14ac:dyDescent="0.45">
      <c r="A278">
        <v>207</v>
      </c>
      <c r="B278" t="s">
        <v>236</v>
      </c>
      <c r="C278" t="s">
        <v>141</v>
      </c>
      <c r="D278" t="s">
        <v>141</v>
      </c>
      <c r="E278">
        <v>9</v>
      </c>
      <c r="F278" t="str">
        <f>Table1[[#This Row],[Team]]</f>
        <v>Northeastern</v>
      </c>
      <c r="G278">
        <v>1443.54450544619</v>
      </c>
      <c r="H278">
        <f>VLOOKUP(Table1[[#This Row],[Team]], Sheet1!$A$2:$G$370, 3, FALSE)</f>
        <v>1390.3808767519199</v>
      </c>
      <c r="I278">
        <f>_xlfn.RANK.EQ(Table1[[#This Row],[Projected Ending Elo]], Table1[Projected Ending Elo])</f>
        <v>276</v>
      </c>
      <c r="J278" t="str">
        <f>VLOOKUP(Table1[[#This Row],[Team]], Sheet1!$A$2:$G$370, 4, FALSE)</f>
        <v>14-17</v>
      </c>
      <c r="K278" s="3">
        <f>VLOOKUP(Table1[[#This Row],[Team]], Sheet1!$A$2:$G$370, 5, FALSE)</f>
        <v>0.45200000000000001</v>
      </c>
      <c r="L278" t="str">
        <f>VLOOKUP(Table1[[#This Row],[Team]], Sheet1!$A$2:$G$370, 6, FALSE)</f>
        <v>8-10</v>
      </c>
      <c r="M278" s="3">
        <f>VLOOKUP(Table1[[#This Row],[Team]], Sheet1!$A$2:$G$370, 7, FALSE)</f>
        <v>0.44444444444444398</v>
      </c>
    </row>
    <row r="279" spans="1:13" x14ac:dyDescent="0.45">
      <c r="A279">
        <v>265</v>
      </c>
      <c r="B279" t="s">
        <v>312</v>
      </c>
      <c r="C279" t="s">
        <v>190</v>
      </c>
      <c r="D279" t="s">
        <v>442</v>
      </c>
      <c r="E279">
        <v>6</v>
      </c>
      <c r="F279" t="str">
        <f>Table1[[#This Row],[Team]]</f>
        <v>Northern Arizona</v>
      </c>
      <c r="G279">
        <v>1385.6830675079</v>
      </c>
      <c r="H279">
        <f>VLOOKUP(Table1[[#This Row],[Team]], Sheet1!$A$2:$G$370, 3, FALSE)</f>
        <v>1390.25935613098</v>
      </c>
      <c r="I279">
        <f>_xlfn.RANK.EQ(Table1[[#This Row],[Projected Ending Elo]], Table1[Projected Ending Elo])</f>
        <v>277</v>
      </c>
      <c r="J279" t="str">
        <f>VLOOKUP(Table1[[#This Row],[Team]], Sheet1!$A$2:$G$370, 4, FALSE)</f>
        <v>17-14</v>
      </c>
      <c r="K279" s="3">
        <f>VLOOKUP(Table1[[#This Row],[Team]], Sheet1!$A$2:$G$370, 5, FALSE)</f>
        <v>0.54800000000000004</v>
      </c>
      <c r="L279" t="str">
        <f>VLOOKUP(Table1[[#This Row],[Team]], Sheet1!$A$2:$G$370, 6, FALSE)</f>
        <v>9-9</v>
      </c>
      <c r="M279" s="3">
        <f>VLOOKUP(Table1[[#This Row],[Team]], Sheet1!$A$2:$G$370, 7, FALSE)</f>
        <v>0.5</v>
      </c>
    </row>
    <row r="280" spans="1:13" x14ac:dyDescent="0.45">
      <c r="A280">
        <v>257</v>
      </c>
      <c r="B280" t="s">
        <v>289</v>
      </c>
      <c r="C280" t="s">
        <v>208</v>
      </c>
      <c r="D280" t="s">
        <v>440</v>
      </c>
      <c r="E280">
        <v>6</v>
      </c>
      <c r="F280" t="str">
        <f>Table1[[#This Row],[Team]]</f>
        <v>North Dakota</v>
      </c>
      <c r="G280">
        <v>1396.17420591466</v>
      </c>
      <c r="H280">
        <f>VLOOKUP(Table1[[#This Row],[Team]], Sheet1!$A$2:$G$370, 3, FALSE)</f>
        <v>1387.5702930315399</v>
      </c>
      <c r="I280">
        <f>_xlfn.RANK.EQ(Table1[[#This Row],[Projected Ending Elo]], Table1[Projected Ending Elo])</f>
        <v>278</v>
      </c>
      <c r="J280" t="str">
        <f>VLOOKUP(Table1[[#This Row],[Team]], Sheet1!$A$2:$G$370, 4, FALSE)</f>
        <v>14-16</v>
      </c>
      <c r="K280" s="3">
        <f>VLOOKUP(Table1[[#This Row],[Team]], Sheet1!$A$2:$G$370, 5, FALSE)</f>
        <v>0.46700000000000003</v>
      </c>
      <c r="L280" t="str">
        <f>VLOOKUP(Table1[[#This Row],[Team]], Sheet1!$A$2:$G$370, 6, FALSE)</f>
        <v>8-8</v>
      </c>
      <c r="M280" s="3">
        <f>VLOOKUP(Table1[[#This Row],[Team]], Sheet1!$A$2:$G$370, 7, FALSE)</f>
        <v>0.5</v>
      </c>
    </row>
    <row r="281" spans="1:13" x14ac:dyDescent="0.45">
      <c r="A281">
        <v>324</v>
      </c>
      <c r="B281" t="s">
        <v>358</v>
      </c>
      <c r="C281" t="s">
        <v>230</v>
      </c>
      <c r="D281" t="s">
        <v>230</v>
      </c>
      <c r="E281">
        <v>11</v>
      </c>
      <c r="F281" t="str">
        <f>Table1[[#This Row],[Team]]</f>
        <v>Manhattan</v>
      </c>
      <c r="G281">
        <v>1304.3934715186999</v>
      </c>
      <c r="H281">
        <f>VLOOKUP(Table1[[#This Row],[Team]], Sheet1!$A$2:$G$370, 3, FALSE)</f>
        <v>1387.04854430725</v>
      </c>
      <c r="I281">
        <f>_xlfn.RANK.EQ(Table1[[#This Row],[Projected Ending Elo]], Table1[Projected Ending Elo])</f>
        <v>279</v>
      </c>
      <c r="J281" t="str">
        <f>VLOOKUP(Table1[[#This Row],[Team]], Sheet1!$A$2:$G$370, 4, FALSE)</f>
        <v>11-18</v>
      </c>
      <c r="K281" s="3">
        <f>VLOOKUP(Table1[[#This Row],[Team]], Sheet1!$A$2:$G$370, 5, FALSE)</f>
        <v>0.379</v>
      </c>
      <c r="L281" t="str">
        <f>VLOOKUP(Table1[[#This Row],[Team]], Sheet1!$A$2:$G$370, 6, FALSE)</f>
        <v>8-12</v>
      </c>
      <c r="M281" s="3">
        <f>VLOOKUP(Table1[[#This Row],[Team]], Sheet1!$A$2:$G$370, 7, FALSE)</f>
        <v>0.4</v>
      </c>
    </row>
    <row r="282" spans="1:13" x14ac:dyDescent="0.45">
      <c r="A282">
        <v>242</v>
      </c>
      <c r="B282" t="s">
        <v>273</v>
      </c>
      <c r="C282" t="s">
        <v>117</v>
      </c>
      <c r="D282" t="s">
        <v>436</v>
      </c>
      <c r="E282">
        <v>8</v>
      </c>
      <c r="F282" t="str">
        <f>Table1[[#This Row],[Team]]</f>
        <v>CSUN</v>
      </c>
      <c r="G282">
        <v>1408.81277987558</v>
      </c>
      <c r="H282">
        <f>VLOOKUP(Table1[[#This Row],[Team]], Sheet1!$A$2:$G$370, 3, FALSE)</f>
        <v>1386.4808792369399</v>
      </c>
      <c r="I282">
        <f>_xlfn.RANK.EQ(Table1[[#This Row],[Projected Ending Elo]], Table1[Projected Ending Elo])</f>
        <v>280</v>
      </c>
      <c r="J282" t="str">
        <f>VLOOKUP(Table1[[#This Row],[Team]], Sheet1!$A$2:$G$370, 4, FALSE)</f>
        <v>14-17</v>
      </c>
      <c r="K282" s="3">
        <f>VLOOKUP(Table1[[#This Row],[Team]], Sheet1!$A$2:$G$370, 5, FALSE)</f>
        <v>0.45200000000000001</v>
      </c>
      <c r="L282" t="str">
        <f>VLOOKUP(Table1[[#This Row],[Team]], Sheet1!$A$2:$G$370, 6, FALSE)</f>
        <v>9-11</v>
      </c>
      <c r="M282" s="3">
        <f>VLOOKUP(Table1[[#This Row],[Team]], Sheet1!$A$2:$G$370, 7, FALSE)</f>
        <v>0.45</v>
      </c>
    </row>
    <row r="283" spans="1:13" x14ac:dyDescent="0.45">
      <c r="A283">
        <v>338</v>
      </c>
      <c r="B283" t="s">
        <v>371</v>
      </c>
      <c r="C283" t="s">
        <v>114</v>
      </c>
      <c r="D283" t="s">
        <v>439</v>
      </c>
      <c r="E283">
        <v>7</v>
      </c>
      <c r="F283" t="str">
        <f>Table1[[#This Row],[Team]]</f>
        <v>NJIT</v>
      </c>
      <c r="G283">
        <v>1276.06073304201</v>
      </c>
      <c r="H283">
        <f>VLOOKUP(Table1[[#This Row],[Team]], Sheet1!$A$2:$G$370, 3, FALSE)</f>
        <v>1382.10413064964</v>
      </c>
      <c r="I283">
        <f>_xlfn.RANK.EQ(Table1[[#This Row],[Projected Ending Elo]], Table1[Projected Ending Elo])</f>
        <v>281</v>
      </c>
      <c r="J283" t="str">
        <f>VLOOKUP(Table1[[#This Row],[Team]], Sheet1!$A$2:$G$370, 4, FALSE)</f>
        <v>11-20</v>
      </c>
      <c r="K283" s="3">
        <f>VLOOKUP(Table1[[#This Row],[Team]], Sheet1!$A$2:$G$370, 5, FALSE)</f>
        <v>0.35499999999999998</v>
      </c>
      <c r="L283" t="str">
        <f>VLOOKUP(Table1[[#This Row],[Team]], Sheet1!$A$2:$G$370, 6, FALSE)</f>
        <v>6-10</v>
      </c>
      <c r="M283" s="3">
        <f>VLOOKUP(Table1[[#This Row],[Team]], Sheet1!$A$2:$G$370, 7, FALSE)</f>
        <v>0.375</v>
      </c>
    </row>
    <row r="284" spans="1:13" x14ac:dyDescent="0.45">
      <c r="A284">
        <v>291</v>
      </c>
      <c r="B284" t="s">
        <v>323</v>
      </c>
      <c r="C284" t="s">
        <v>123</v>
      </c>
      <c r="D284" t="s">
        <v>438</v>
      </c>
      <c r="E284">
        <v>8</v>
      </c>
      <c r="F284" t="str">
        <f>Table1[[#This Row],[Team]]</f>
        <v>Presbyterian</v>
      </c>
      <c r="G284">
        <v>1352.0144821219801</v>
      </c>
      <c r="H284">
        <f>VLOOKUP(Table1[[#This Row],[Team]], Sheet1!$A$2:$G$370, 3, FALSE)</f>
        <v>1382.0010131352899</v>
      </c>
      <c r="I284">
        <f>_xlfn.RANK.EQ(Table1[[#This Row],[Projected Ending Elo]], Table1[Projected Ending Elo])</f>
        <v>282</v>
      </c>
      <c r="J284" t="str">
        <f>VLOOKUP(Table1[[#This Row],[Team]], Sheet1!$A$2:$G$370, 4, FALSE)</f>
        <v>12-19</v>
      </c>
      <c r="K284" s="3">
        <f>VLOOKUP(Table1[[#This Row],[Team]], Sheet1!$A$2:$G$370, 5, FALSE)</f>
        <v>0.38700000000000001</v>
      </c>
      <c r="L284" t="str">
        <f>VLOOKUP(Table1[[#This Row],[Team]], Sheet1!$A$2:$G$370, 6, FALSE)</f>
        <v>6-10</v>
      </c>
      <c r="M284" s="3">
        <f>VLOOKUP(Table1[[#This Row],[Team]], Sheet1!$A$2:$G$370, 7, FALSE)</f>
        <v>0.375</v>
      </c>
    </row>
    <row r="285" spans="1:13" x14ac:dyDescent="0.45">
      <c r="A285">
        <v>256</v>
      </c>
      <c r="B285" t="s">
        <v>288</v>
      </c>
      <c r="C285" t="s">
        <v>117</v>
      </c>
      <c r="D285" t="s">
        <v>436</v>
      </c>
      <c r="E285">
        <v>9</v>
      </c>
      <c r="F285" t="str">
        <f>Table1[[#This Row],[Team]]</f>
        <v>Cal St. Fullerton</v>
      </c>
      <c r="G285">
        <v>1397.9597429604501</v>
      </c>
      <c r="H285">
        <f>VLOOKUP(Table1[[#This Row],[Team]], Sheet1!$A$2:$G$370, 3, FALSE)</f>
        <v>1380.6765768719199</v>
      </c>
      <c r="I285">
        <f>_xlfn.RANK.EQ(Table1[[#This Row],[Projected Ending Elo]], Table1[Projected Ending Elo])</f>
        <v>283</v>
      </c>
      <c r="J285" t="str">
        <f>VLOOKUP(Table1[[#This Row],[Team]], Sheet1!$A$2:$G$370, 4, FALSE)</f>
        <v>13-19</v>
      </c>
      <c r="K285" s="3">
        <f>VLOOKUP(Table1[[#This Row],[Team]], Sheet1!$A$2:$G$370, 5, FALSE)</f>
        <v>0.40600000000000003</v>
      </c>
      <c r="L285" t="str">
        <f>VLOOKUP(Table1[[#This Row],[Team]], Sheet1!$A$2:$G$370, 6, FALSE)</f>
        <v>8-12</v>
      </c>
      <c r="M285" s="3">
        <f>VLOOKUP(Table1[[#This Row],[Team]], Sheet1!$A$2:$G$370, 7, FALSE)</f>
        <v>0.4</v>
      </c>
    </row>
    <row r="286" spans="1:13" x14ac:dyDescent="0.45">
      <c r="A286">
        <v>266</v>
      </c>
      <c r="B286" t="s">
        <v>298</v>
      </c>
      <c r="C286" t="s">
        <v>123</v>
      </c>
      <c r="D286" t="s">
        <v>438</v>
      </c>
      <c r="E286">
        <v>6</v>
      </c>
      <c r="F286" t="str">
        <f>Table1[[#This Row],[Team]]</f>
        <v>Charleston Southern</v>
      </c>
      <c r="G286">
        <v>1382.3753120107699</v>
      </c>
      <c r="H286">
        <f>VLOOKUP(Table1[[#This Row],[Team]], Sheet1!$A$2:$G$370, 3, FALSE)</f>
        <v>1380.3759981835599</v>
      </c>
      <c r="I286">
        <f>_xlfn.RANK.EQ(Table1[[#This Row],[Projected Ending Elo]], Table1[Projected Ending Elo])</f>
        <v>284</v>
      </c>
      <c r="J286" t="str">
        <f>VLOOKUP(Table1[[#This Row],[Team]], Sheet1!$A$2:$G$370, 4, FALSE)</f>
        <v>12-18</v>
      </c>
      <c r="K286" s="3">
        <f>VLOOKUP(Table1[[#This Row],[Team]], Sheet1!$A$2:$G$370, 5, FALSE)</f>
        <v>0.4</v>
      </c>
      <c r="L286" t="str">
        <f>VLOOKUP(Table1[[#This Row],[Team]], Sheet1!$A$2:$G$370, 6, FALSE)</f>
        <v>7-9</v>
      </c>
      <c r="M286" s="3">
        <f>VLOOKUP(Table1[[#This Row],[Team]], Sheet1!$A$2:$G$370, 7, FALSE)</f>
        <v>0.4375</v>
      </c>
    </row>
    <row r="287" spans="1:13" x14ac:dyDescent="0.45">
      <c r="A287">
        <v>327</v>
      </c>
      <c r="B287" t="s">
        <v>354</v>
      </c>
      <c r="C287" t="s">
        <v>276</v>
      </c>
      <c r="D287" t="s">
        <v>445</v>
      </c>
      <c r="E287">
        <v>6</v>
      </c>
      <c r="F287" t="str">
        <f>Table1[[#This Row],[Team]]</f>
        <v>Southern Indiana</v>
      </c>
      <c r="G287">
        <v>1303.1820186652401</v>
      </c>
      <c r="H287">
        <f>VLOOKUP(Table1[[#This Row],[Team]], Sheet1!$A$2:$G$370, 3, FALSE)</f>
        <v>1379.31631881521</v>
      </c>
      <c r="I287">
        <f>_xlfn.RANK.EQ(Table1[[#This Row],[Projected Ending Elo]], Table1[Projected Ending Elo])</f>
        <v>285</v>
      </c>
      <c r="J287" t="str">
        <f>VLOOKUP(Table1[[#This Row],[Team]], Sheet1!$A$2:$G$370, 4, FALSE)</f>
        <v>13-17</v>
      </c>
      <c r="K287" s="3">
        <f>VLOOKUP(Table1[[#This Row],[Team]], Sheet1!$A$2:$G$370, 5, FALSE)</f>
        <v>0.433</v>
      </c>
      <c r="L287" t="str">
        <f>VLOOKUP(Table1[[#This Row],[Team]], Sheet1!$A$2:$G$370, 6, FALSE)</f>
        <v>9-11</v>
      </c>
      <c r="M287" s="3">
        <f>VLOOKUP(Table1[[#This Row],[Team]], Sheet1!$A$2:$G$370, 7, FALSE)</f>
        <v>0.45</v>
      </c>
    </row>
    <row r="288" spans="1:13" x14ac:dyDescent="0.45">
      <c r="A288">
        <v>317</v>
      </c>
      <c r="B288" t="s">
        <v>349</v>
      </c>
      <c r="C288" t="s">
        <v>104</v>
      </c>
      <c r="D288" t="s">
        <v>444</v>
      </c>
      <c r="E288">
        <v>6</v>
      </c>
      <c r="F288" t="str">
        <f>Table1[[#This Row],[Team]]</f>
        <v>Incarnate Word</v>
      </c>
      <c r="G288">
        <v>1318.24268049697</v>
      </c>
      <c r="H288">
        <f>VLOOKUP(Table1[[#This Row],[Team]], Sheet1!$A$2:$G$370, 3, FALSE)</f>
        <v>1377.49235523523</v>
      </c>
      <c r="I288">
        <f>_xlfn.RANK.EQ(Table1[[#This Row],[Projected Ending Elo]], Table1[Projected Ending Elo])</f>
        <v>286</v>
      </c>
      <c r="J288" t="str">
        <f>VLOOKUP(Table1[[#This Row],[Team]], Sheet1!$A$2:$G$370, 4, FALSE)</f>
        <v>15-16</v>
      </c>
      <c r="K288" s="3">
        <f>VLOOKUP(Table1[[#This Row],[Team]], Sheet1!$A$2:$G$370, 5, FALSE)</f>
        <v>0.48399999999999999</v>
      </c>
      <c r="L288" t="str">
        <f>VLOOKUP(Table1[[#This Row],[Team]], Sheet1!$A$2:$G$370, 6, FALSE)</f>
        <v>9-11</v>
      </c>
      <c r="M288" s="3">
        <f>VLOOKUP(Table1[[#This Row],[Team]], Sheet1!$A$2:$G$370, 7, FALSE)</f>
        <v>0.45</v>
      </c>
    </row>
    <row r="289" spans="1:13" x14ac:dyDescent="0.45">
      <c r="A289">
        <v>214</v>
      </c>
      <c r="B289" t="s">
        <v>243</v>
      </c>
      <c r="C289" t="s">
        <v>95</v>
      </c>
      <c r="D289" t="s">
        <v>434</v>
      </c>
      <c r="E289">
        <v>7</v>
      </c>
      <c r="F289" t="str">
        <f>Table1[[#This Row],[Team]]</f>
        <v>Columbia</v>
      </c>
      <c r="G289">
        <v>1440.69684362355</v>
      </c>
      <c r="H289">
        <f>VLOOKUP(Table1[[#This Row],[Team]], Sheet1!$A$2:$G$370, 3, FALSE)</f>
        <v>1376.15249854321</v>
      </c>
      <c r="I289">
        <f>_xlfn.RANK.EQ(Table1[[#This Row],[Projected Ending Elo]], Table1[Projected Ending Elo])</f>
        <v>287</v>
      </c>
      <c r="J289" t="str">
        <f>VLOOKUP(Table1[[#This Row],[Team]], Sheet1!$A$2:$G$370, 4, FALSE)</f>
        <v>13-14</v>
      </c>
      <c r="K289" s="3">
        <f>VLOOKUP(Table1[[#This Row],[Team]], Sheet1!$A$2:$G$370, 5, FALSE)</f>
        <v>0.48099999999999998</v>
      </c>
      <c r="L289" t="str">
        <f>VLOOKUP(Table1[[#This Row],[Team]], Sheet1!$A$2:$G$370, 6, FALSE)</f>
        <v>5-9</v>
      </c>
      <c r="M289" s="3">
        <f>VLOOKUP(Table1[[#This Row],[Team]], Sheet1!$A$2:$G$370, 7, FALSE)</f>
        <v>0.35714285714285698</v>
      </c>
    </row>
    <row r="290" spans="1:13" x14ac:dyDescent="0.45">
      <c r="A290">
        <v>304</v>
      </c>
      <c r="B290" t="s">
        <v>341</v>
      </c>
      <c r="C290" t="s">
        <v>175</v>
      </c>
      <c r="D290" t="s">
        <v>441</v>
      </c>
      <c r="E290">
        <v>10</v>
      </c>
      <c r="F290" t="str">
        <f>Table1[[#This Row],[Team]]</f>
        <v>Green Bay</v>
      </c>
      <c r="G290">
        <v>1338.6934167752099</v>
      </c>
      <c r="H290">
        <f>VLOOKUP(Table1[[#This Row],[Team]], Sheet1!$A$2:$G$370, 3, FALSE)</f>
        <v>1374.80091216131</v>
      </c>
      <c r="I290">
        <f>_xlfn.RANK.EQ(Table1[[#This Row],[Projected Ending Elo]], Table1[Projected Ending Elo])</f>
        <v>288</v>
      </c>
      <c r="J290" t="str">
        <f>VLOOKUP(Table1[[#This Row],[Team]], Sheet1!$A$2:$G$370, 4, FALSE)</f>
        <v>11-20</v>
      </c>
      <c r="K290" s="3">
        <f>VLOOKUP(Table1[[#This Row],[Team]], Sheet1!$A$2:$G$370, 5, FALSE)</f>
        <v>0.35499999999999998</v>
      </c>
      <c r="L290" t="str">
        <f>VLOOKUP(Table1[[#This Row],[Team]], Sheet1!$A$2:$G$370, 6, FALSE)</f>
        <v>7-13</v>
      </c>
      <c r="M290" s="3">
        <f>VLOOKUP(Table1[[#This Row],[Team]], Sheet1!$A$2:$G$370, 7, FALSE)</f>
        <v>0.35</v>
      </c>
    </row>
    <row r="291" spans="1:13" x14ac:dyDescent="0.45">
      <c r="A291">
        <v>286</v>
      </c>
      <c r="B291" t="s">
        <v>319</v>
      </c>
      <c r="C291" t="s">
        <v>135</v>
      </c>
      <c r="D291" t="s">
        <v>135</v>
      </c>
      <c r="E291">
        <v>9</v>
      </c>
      <c r="F291" t="str">
        <f>Table1[[#This Row],[Team]]</f>
        <v>Eastern Michigan</v>
      </c>
      <c r="G291">
        <v>1365.8777141768801</v>
      </c>
      <c r="H291">
        <f>VLOOKUP(Table1[[#This Row],[Team]], Sheet1!$A$2:$G$370, 3, FALSE)</f>
        <v>1373.83028932249</v>
      </c>
      <c r="I291">
        <f>_xlfn.RANK.EQ(Table1[[#This Row],[Projected Ending Elo]], Table1[Projected Ending Elo])</f>
        <v>289</v>
      </c>
      <c r="J291" t="str">
        <f>VLOOKUP(Table1[[#This Row],[Team]], Sheet1!$A$2:$G$370, 4, FALSE)</f>
        <v>12-18</v>
      </c>
      <c r="K291" s="3">
        <f>VLOOKUP(Table1[[#This Row],[Team]], Sheet1!$A$2:$G$370, 5, FALSE)</f>
        <v>0.4</v>
      </c>
      <c r="L291" t="str">
        <f>VLOOKUP(Table1[[#This Row],[Team]], Sheet1!$A$2:$G$370, 6, FALSE)</f>
        <v>8-10</v>
      </c>
      <c r="M291" s="3">
        <f>VLOOKUP(Table1[[#This Row],[Team]], Sheet1!$A$2:$G$370, 7, FALSE)</f>
        <v>0.44444444444444398</v>
      </c>
    </row>
    <row r="292" spans="1:13" x14ac:dyDescent="0.45">
      <c r="A292">
        <v>178</v>
      </c>
      <c r="B292" t="s">
        <v>203</v>
      </c>
      <c r="C292" t="s">
        <v>117</v>
      </c>
      <c r="D292" t="s">
        <v>436</v>
      </c>
      <c r="E292">
        <v>6</v>
      </c>
      <c r="F292" t="str">
        <f>Table1[[#This Row],[Team]]</f>
        <v>UC Davis</v>
      </c>
      <c r="G292">
        <v>1485.39792412414</v>
      </c>
      <c r="H292">
        <f>VLOOKUP(Table1[[#This Row],[Team]], Sheet1!$A$2:$G$370, 3, FALSE)</f>
        <v>1373.4490914134001</v>
      </c>
      <c r="I292">
        <f>_xlfn.RANK.EQ(Table1[[#This Row],[Projected Ending Elo]], Table1[Projected Ending Elo])</f>
        <v>290</v>
      </c>
      <c r="J292" t="str">
        <f>VLOOKUP(Table1[[#This Row],[Team]], Sheet1!$A$2:$G$370, 4, FALSE)</f>
        <v>16-15</v>
      </c>
      <c r="K292" s="3">
        <f>VLOOKUP(Table1[[#This Row],[Team]], Sheet1!$A$2:$G$370, 5, FALSE)</f>
        <v>0.51600000000000001</v>
      </c>
      <c r="L292" t="str">
        <f>VLOOKUP(Table1[[#This Row],[Team]], Sheet1!$A$2:$G$370, 6, FALSE)</f>
        <v>11-9</v>
      </c>
      <c r="M292" s="3">
        <f>VLOOKUP(Table1[[#This Row],[Team]], Sheet1!$A$2:$G$370, 7, FALSE)</f>
        <v>0.55000000000000004</v>
      </c>
    </row>
    <row r="293" spans="1:13" x14ac:dyDescent="0.45">
      <c r="A293">
        <v>313</v>
      </c>
      <c r="B293" t="s">
        <v>350</v>
      </c>
      <c r="C293" t="s">
        <v>135</v>
      </c>
      <c r="D293" t="s">
        <v>135</v>
      </c>
      <c r="E293">
        <v>10</v>
      </c>
      <c r="F293" t="str">
        <f>Table1[[#This Row],[Team]]</f>
        <v>Western Michigan</v>
      </c>
      <c r="G293">
        <v>1322.6576597846399</v>
      </c>
      <c r="H293">
        <f>VLOOKUP(Table1[[#This Row],[Team]], Sheet1!$A$2:$G$370, 3, FALSE)</f>
        <v>1371.5304922381699</v>
      </c>
      <c r="I293">
        <f>_xlfn.RANK.EQ(Table1[[#This Row],[Projected Ending Elo]], Table1[Projected Ending Elo])</f>
        <v>291</v>
      </c>
      <c r="J293" t="str">
        <f>VLOOKUP(Table1[[#This Row],[Team]], Sheet1!$A$2:$G$370, 4, FALSE)</f>
        <v>11-19</v>
      </c>
      <c r="K293" s="3">
        <f>VLOOKUP(Table1[[#This Row],[Team]], Sheet1!$A$2:$G$370, 5, FALSE)</f>
        <v>0.36699999999999999</v>
      </c>
      <c r="L293" t="str">
        <f>VLOOKUP(Table1[[#This Row],[Team]], Sheet1!$A$2:$G$370, 6, FALSE)</f>
        <v>7-11</v>
      </c>
      <c r="M293" s="3">
        <f>VLOOKUP(Table1[[#This Row],[Team]], Sheet1!$A$2:$G$370, 7, FALSE)</f>
        <v>0.38888888888888901</v>
      </c>
    </row>
    <row r="294" spans="1:13" x14ac:dyDescent="0.45">
      <c r="A294">
        <v>307</v>
      </c>
      <c r="B294" t="s">
        <v>339</v>
      </c>
      <c r="C294" t="s">
        <v>190</v>
      </c>
      <c r="D294" t="s">
        <v>442</v>
      </c>
      <c r="E294">
        <v>7</v>
      </c>
      <c r="F294" t="str">
        <f>Table1[[#This Row],[Team]]</f>
        <v>Sacramento St.</v>
      </c>
      <c r="G294">
        <v>1332.5992411044101</v>
      </c>
      <c r="H294">
        <f>VLOOKUP(Table1[[#This Row],[Team]], Sheet1!$A$2:$G$370, 3, FALSE)</f>
        <v>1371.0885874842299</v>
      </c>
      <c r="I294">
        <f>_xlfn.RANK.EQ(Table1[[#This Row],[Projected Ending Elo]], Table1[Projected Ending Elo])</f>
        <v>292</v>
      </c>
      <c r="J294" t="str">
        <f>VLOOKUP(Table1[[#This Row],[Team]], Sheet1!$A$2:$G$370, 4, FALSE)</f>
        <v>15-16</v>
      </c>
      <c r="K294" s="3">
        <f>VLOOKUP(Table1[[#This Row],[Team]], Sheet1!$A$2:$G$370, 5, FALSE)</f>
        <v>0.48399999999999999</v>
      </c>
      <c r="L294" t="str">
        <f>VLOOKUP(Table1[[#This Row],[Team]], Sheet1!$A$2:$G$370, 6, FALSE)</f>
        <v>8-10</v>
      </c>
      <c r="M294" s="3">
        <f>VLOOKUP(Table1[[#This Row],[Team]], Sheet1!$A$2:$G$370, 7, FALSE)</f>
        <v>0.44444444444444398</v>
      </c>
    </row>
    <row r="295" spans="1:13" x14ac:dyDescent="0.45">
      <c r="A295">
        <v>276</v>
      </c>
      <c r="B295" t="s">
        <v>308</v>
      </c>
      <c r="C295" t="s">
        <v>13</v>
      </c>
      <c r="D295" t="s">
        <v>13</v>
      </c>
      <c r="E295">
        <v>10</v>
      </c>
      <c r="F295" t="str">
        <f>Table1[[#This Row],[Team]]</f>
        <v>Portland</v>
      </c>
      <c r="G295">
        <v>1377.1190455809201</v>
      </c>
      <c r="H295">
        <f>VLOOKUP(Table1[[#This Row],[Team]], Sheet1!$A$2:$G$370, 3, FALSE)</f>
        <v>1369.6575800743001</v>
      </c>
      <c r="I295">
        <f>_xlfn.RANK.EQ(Table1[[#This Row],[Projected Ending Elo]], Table1[Projected Ending Elo])</f>
        <v>293</v>
      </c>
      <c r="J295" t="str">
        <f>VLOOKUP(Table1[[#This Row],[Team]], Sheet1!$A$2:$G$370, 4, FALSE)</f>
        <v>11-18</v>
      </c>
      <c r="K295" s="3">
        <f>VLOOKUP(Table1[[#This Row],[Team]], Sheet1!$A$2:$G$370, 5, FALSE)</f>
        <v>0.379</v>
      </c>
      <c r="L295" t="str">
        <f>VLOOKUP(Table1[[#This Row],[Team]], Sheet1!$A$2:$G$370, 6, FALSE)</f>
        <v>5-13</v>
      </c>
      <c r="M295" s="3">
        <f>VLOOKUP(Table1[[#This Row],[Team]], Sheet1!$A$2:$G$370, 7, FALSE)</f>
        <v>0.27777777777777801</v>
      </c>
    </row>
    <row r="296" spans="1:13" x14ac:dyDescent="0.45">
      <c r="A296">
        <v>322</v>
      </c>
      <c r="B296" t="s">
        <v>356</v>
      </c>
      <c r="C296" t="s">
        <v>287</v>
      </c>
      <c r="D296" t="s">
        <v>287</v>
      </c>
      <c r="E296">
        <v>6</v>
      </c>
      <c r="F296" t="str">
        <f>Table1[[#This Row],[Team]]</f>
        <v>Jackson St.</v>
      </c>
      <c r="G296">
        <v>1307.1183134078301</v>
      </c>
      <c r="H296">
        <f>VLOOKUP(Table1[[#This Row],[Team]], Sheet1!$A$2:$G$370, 3, FALSE)</f>
        <v>1369.1605806218899</v>
      </c>
      <c r="I296">
        <f>_xlfn.RANK.EQ(Table1[[#This Row],[Projected Ending Elo]], Table1[Projected Ending Elo])</f>
        <v>294</v>
      </c>
      <c r="J296" t="str">
        <f>VLOOKUP(Table1[[#This Row],[Team]], Sheet1!$A$2:$G$370, 4, FALSE)</f>
        <v>11-19</v>
      </c>
      <c r="K296" s="3">
        <f>VLOOKUP(Table1[[#This Row],[Team]], Sheet1!$A$2:$G$370, 5, FALSE)</f>
        <v>0.36699999999999999</v>
      </c>
      <c r="L296" t="str">
        <f>VLOOKUP(Table1[[#This Row],[Team]], Sheet1!$A$2:$G$370, 6, FALSE)</f>
        <v>9-9</v>
      </c>
      <c r="M296" s="3">
        <f>VLOOKUP(Table1[[#This Row],[Team]], Sheet1!$A$2:$G$370, 7, FALSE)</f>
        <v>0.5</v>
      </c>
    </row>
    <row r="297" spans="1:13" x14ac:dyDescent="0.45">
      <c r="A297">
        <v>271</v>
      </c>
      <c r="B297" t="s">
        <v>302</v>
      </c>
      <c r="C297" t="s">
        <v>123</v>
      </c>
      <c r="D297" t="s">
        <v>438</v>
      </c>
      <c r="E297">
        <v>7</v>
      </c>
      <c r="F297" t="str">
        <f>Table1[[#This Row],[Team]]</f>
        <v>Radford</v>
      </c>
      <c r="G297">
        <v>1380.37225638781</v>
      </c>
      <c r="H297">
        <f>VLOOKUP(Table1[[#This Row],[Team]], Sheet1!$A$2:$G$370, 3, FALSE)</f>
        <v>1368.79101507413</v>
      </c>
      <c r="I297">
        <f>_xlfn.RANK.EQ(Table1[[#This Row],[Projected Ending Elo]], Table1[Projected Ending Elo])</f>
        <v>295</v>
      </c>
      <c r="J297" t="str">
        <f>VLOOKUP(Table1[[#This Row],[Team]], Sheet1!$A$2:$G$370, 4, FALSE)</f>
        <v>12-18</v>
      </c>
      <c r="K297" s="3">
        <f>VLOOKUP(Table1[[#This Row],[Team]], Sheet1!$A$2:$G$370, 5, FALSE)</f>
        <v>0.4</v>
      </c>
      <c r="L297" t="str">
        <f>VLOOKUP(Table1[[#This Row],[Team]], Sheet1!$A$2:$G$370, 6, FALSE)</f>
        <v>7-9</v>
      </c>
      <c r="M297" s="3">
        <f>VLOOKUP(Table1[[#This Row],[Team]], Sheet1!$A$2:$G$370, 7, FALSE)</f>
        <v>0.4375</v>
      </c>
    </row>
    <row r="298" spans="1:13" x14ac:dyDescent="0.45">
      <c r="A298">
        <v>353</v>
      </c>
      <c r="B298" t="s">
        <v>387</v>
      </c>
      <c r="C298" t="s">
        <v>304</v>
      </c>
      <c r="D298" t="s">
        <v>304</v>
      </c>
      <c r="E298">
        <v>7</v>
      </c>
      <c r="F298" t="str">
        <f>Table1[[#This Row],[Team]]</f>
        <v>LIU</v>
      </c>
      <c r="G298">
        <v>1242.7357472143799</v>
      </c>
      <c r="H298">
        <f>VLOOKUP(Table1[[#This Row],[Team]], Sheet1!$A$2:$G$370, 3, FALSE)</f>
        <v>1368.48046841722</v>
      </c>
      <c r="I298">
        <f>_xlfn.RANK.EQ(Table1[[#This Row],[Projected Ending Elo]], Table1[Projected Ending Elo])</f>
        <v>296</v>
      </c>
      <c r="J298" t="str">
        <f>VLOOKUP(Table1[[#This Row],[Team]], Sheet1!$A$2:$G$370, 4, FALSE)</f>
        <v>11-20</v>
      </c>
      <c r="K298" s="3">
        <f>VLOOKUP(Table1[[#This Row],[Team]], Sheet1!$A$2:$G$370, 5, FALSE)</f>
        <v>0.35499999999999998</v>
      </c>
      <c r="L298" t="str">
        <f>VLOOKUP(Table1[[#This Row],[Team]], Sheet1!$A$2:$G$370, 6, FALSE)</f>
        <v>7-9</v>
      </c>
      <c r="M298" s="3">
        <f>VLOOKUP(Table1[[#This Row],[Team]], Sheet1!$A$2:$G$370, 7, FALSE)</f>
        <v>0.4375</v>
      </c>
    </row>
    <row r="299" spans="1:13" x14ac:dyDescent="0.45">
      <c r="A299">
        <v>341</v>
      </c>
      <c r="B299" t="s">
        <v>381</v>
      </c>
      <c r="C299" t="s">
        <v>287</v>
      </c>
      <c r="D299" t="s">
        <v>287</v>
      </c>
      <c r="E299">
        <v>5</v>
      </c>
      <c r="F299" t="str">
        <f>Table1[[#This Row],[Team]]</f>
        <v>Alabama A&amp;M</v>
      </c>
      <c r="G299">
        <v>1271.7517903692799</v>
      </c>
      <c r="H299">
        <f>VLOOKUP(Table1[[#This Row],[Team]], Sheet1!$A$2:$G$370, 3, FALSE)</f>
        <v>1366.12434755802</v>
      </c>
      <c r="I299">
        <f>_xlfn.RANK.EQ(Table1[[#This Row],[Projected Ending Elo]], Table1[Projected Ending Elo])</f>
        <v>297</v>
      </c>
      <c r="J299" t="str">
        <f>VLOOKUP(Table1[[#This Row],[Team]], Sheet1!$A$2:$G$370, 4, FALSE)</f>
        <v>15-16</v>
      </c>
      <c r="K299" s="3">
        <f>VLOOKUP(Table1[[#This Row],[Team]], Sheet1!$A$2:$G$370, 5, FALSE)</f>
        <v>0.48399999999999999</v>
      </c>
      <c r="L299" t="str">
        <f>VLOOKUP(Table1[[#This Row],[Team]], Sheet1!$A$2:$G$370, 6, FALSE)</f>
        <v>10-8</v>
      </c>
      <c r="M299" s="3">
        <f>VLOOKUP(Table1[[#This Row],[Team]], Sheet1!$A$2:$G$370, 7, FALSE)</f>
        <v>0.55555555555555602</v>
      </c>
    </row>
    <row r="300" spans="1:13" x14ac:dyDescent="0.45">
      <c r="A300">
        <v>316</v>
      </c>
      <c r="B300" t="s">
        <v>348</v>
      </c>
      <c r="C300" t="s">
        <v>208</v>
      </c>
      <c r="D300" t="s">
        <v>440</v>
      </c>
      <c r="E300">
        <v>8</v>
      </c>
      <c r="F300" t="str">
        <f>Table1[[#This Row],[Team]]</f>
        <v>Denver</v>
      </c>
      <c r="G300">
        <v>1319.04964305158</v>
      </c>
      <c r="H300">
        <f>VLOOKUP(Table1[[#This Row],[Team]], Sheet1!$A$2:$G$370, 3, FALSE)</f>
        <v>1361.27581298372</v>
      </c>
      <c r="I300">
        <f>_xlfn.RANK.EQ(Table1[[#This Row],[Projected Ending Elo]], Table1[Projected Ending Elo])</f>
        <v>298</v>
      </c>
      <c r="J300" t="str">
        <f>VLOOKUP(Table1[[#This Row],[Team]], Sheet1!$A$2:$G$370, 4, FALSE)</f>
        <v>12-19</v>
      </c>
      <c r="K300" s="3">
        <f>VLOOKUP(Table1[[#This Row],[Team]], Sheet1!$A$2:$G$370, 5, FALSE)</f>
        <v>0.38700000000000001</v>
      </c>
      <c r="L300" t="str">
        <f>VLOOKUP(Table1[[#This Row],[Team]], Sheet1!$A$2:$G$370, 6, FALSE)</f>
        <v>6-10</v>
      </c>
      <c r="M300" s="3">
        <f>VLOOKUP(Table1[[#This Row],[Team]], Sheet1!$A$2:$G$370, 7, FALSE)</f>
        <v>0.375</v>
      </c>
    </row>
    <row r="301" spans="1:13" x14ac:dyDescent="0.45">
      <c r="A301">
        <v>311</v>
      </c>
      <c r="B301" t="s">
        <v>344</v>
      </c>
      <c r="C301" t="s">
        <v>154</v>
      </c>
      <c r="D301" t="s">
        <v>443</v>
      </c>
      <c r="E301">
        <v>9</v>
      </c>
      <c r="F301" t="str">
        <f>Table1[[#This Row],[Team]]</f>
        <v>Stetson</v>
      </c>
      <c r="G301">
        <v>1326.7882876859201</v>
      </c>
      <c r="H301">
        <f>VLOOKUP(Table1[[#This Row],[Team]], Sheet1!$A$2:$G$370, 3, FALSE)</f>
        <v>1350.57046238267</v>
      </c>
      <c r="I301">
        <f>_xlfn.RANK.EQ(Table1[[#This Row],[Projected Ending Elo]], Table1[Projected Ending Elo])</f>
        <v>299</v>
      </c>
      <c r="J301" t="str">
        <f>VLOOKUP(Table1[[#This Row],[Team]], Sheet1!$A$2:$G$370, 4, FALSE)</f>
        <v>13-16</v>
      </c>
      <c r="K301" s="3">
        <f>VLOOKUP(Table1[[#This Row],[Team]], Sheet1!$A$2:$G$370, 5, FALSE)</f>
        <v>0.44800000000000001</v>
      </c>
      <c r="L301" t="str">
        <f>VLOOKUP(Table1[[#This Row],[Team]], Sheet1!$A$2:$G$370, 6, FALSE)</f>
        <v>8-10</v>
      </c>
      <c r="M301" s="3">
        <f>VLOOKUP(Table1[[#This Row],[Team]], Sheet1!$A$2:$G$370, 7, FALSE)</f>
        <v>0.44444444444444398</v>
      </c>
    </row>
    <row r="302" spans="1:13" x14ac:dyDescent="0.45">
      <c r="A302">
        <v>339</v>
      </c>
      <c r="B302" t="s">
        <v>372</v>
      </c>
      <c r="C302" t="s">
        <v>225</v>
      </c>
      <c r="D302" t="s">
        <v>446</v>
      </c>
      <c r="E302">
        <v>10</v>
      </c>
      <c r="F302" t="str">
        <f>Table1[[#This Row],[Team]]</f>
        <v>Holy Cross</v>
      </c>
      <c r="G302">
        <v>1275.9890063457001</v>
      </c>
      <c r="H302">
        <f>VLOOKUP(Table1[[#This Row],[Team]], Sheet1!$A$2:$G$370, 3, FALSE)</f>
        <v>1350.15423323402</v>
      </c>
      <c r="I302">
        <f>_xlfn.RANK.EQ(Table1[[#This Row],[Projected Ending Elo]], Table1[Projected Ending Elo])</f>
        <v>300</v>
      </c>
      <c r="J302" t="str">
        <f>VLOOKUP(Table1[[#This Row],[Team]], Sheet1!$A$2:$G$370, 4, FALSE)</f>
        <v>10-21</v>
      </c>
      <c r="K302" s="3">
        <f>VLOOKUP(Table1[[#This Row],[Team]], Sheet1!$A$2:$G$370, 5, FALSE)</f>
        <v>0.32300000000000001</v>
      </c>
      <c r="L302" t="str">
        <f>VLOOKUP(Table1[[#This Row],[Team]], Sheet1!$A$2:$G$370, 6, FALSE)</f>
        <v>6-12</v>
      </c>
      <c r="M302" s="3">
        <f>VLOOKUP(Table1[[#This Row],[Team]], Sheet1!$A$2:$G$370, 7, FALSE)</f>
        <v>0.33333333333333298</v>
      </c>
    </row>
    <row r="303" spans="1:13" x14ac:dyDescent="0.45">
      <c r="A303">
        <v>284</v>
      </c>
      <c r="B303" t="s">
        <v>317</v>
      </c>
      <c r="C303" t="s">
        <v>154</v>
      </c>
      <c r="D303" t="s">
        <v>443</v>
      </c>
      <c r="E303">
        <v>7</v>
      </c>
      <c r="F303" t="str">
        <f>Table1[[#This Row],[Team]]</f>
        <v>Queens</v>
      </c>
      <c r="G303">
        <v>1369.1187831371601</v>
      </c>
      <c r="H303">
        <f>VLOOKUP(Table1[[#This Row],[Team]], Sheet1!$A$2:$G$370, 3, FALSE)</f>
        <v>1349.9295042517999</v>
      </c>
      <c r="I303">
        <f>_xlfn.RANK.EQ(Table1[[#This Row],[Projected Ending Elo]], Table1[Projected Ending Elo])</f>
        <v>301</v>
      </c>
      <c r="J303" t="str">
        <f>VLOOKUP(Table1[[#This Row],[Team]], Sheet1!$A$2:$G$370, 4, FALSE)</f>
        <v>15-16</v>
      </c>
      <c r="K303" s="3">
        <f>VLOOKUP(Table1[[#This Row],[Team]], Sheet1!$A$2:$G$370, 5, FALSE)</f>
        <v>0.48399999999999999</v>
      </c>
      <c r="L303" t="str">
        <f>VLOOKUP(Table1[[#This Row],[Team]], Sheet1!$A$2:$G$370, 6, FALSE)</f>
        <v>9-9</v>
      </c>
      <c r="M303" s="3">
        <f>VLOOKUP(Table1[[#This Row],[Team]], Sheet1!$A$2:$G$370, 7, FALSE)</f>
        <v>0.5</v>
      </c>
    </row>
    <row r="304" spans="1:13" x14ac:dyDescent="0.45">
      <c r="A304">
        <v>243</v>
      </c>
      <c r="B304" t="s">
        <v>274</v>
      </c>
      <c r="C304" t="s">
        <v>225</v>
      </c>
      <c r="D304" t="s">
        <v>446</v>
      </c>
      <c r="E304">
        <v>6</v>
      </c>
      <c r="F304" t="str">
        <f>Table1[[#This Row],[Team]]</f>
        <v>Bucknell</v>
      </c>
      <c r="G304">
        <v>1407.44680055493</v>
      </c>
      <c r="H304">
        <f>VLOOKUP(Table1[[#This Row],[Team]], Sheet1!$A$2:$G$370, 3, FALSE)</f>
        <v>1348.3241302307999</v>
      </c>
      <c r="I304">
        <f>_xlfn.RANK.EQ(Table1[[#This Row],[Projected Ending Elo]], Table1[Projected Ending Elo])</f>
        <v>302</v>
      </c>
      <c r="J304" t="str">
        <f>VLOOKUP(Table1[[#This Row],[Team]], Sheet1!$A$2:$G$370, 4, FALSE)</f>
        <v>14-17</v>
      </c>
      <c r="K304" s="3">
        <f>VLOOKUP(Table1[[#This Row],[Team]], Sheet1!$A$2:$G$370, 5, FALSE)</f>
        <v>0.45200000000000001</v>
      </c>
      <c r="L304" t="str">
        <f>VLOOKUP(Table1[[#This Row],[Team]], Sheet1!$A$2:$G$370, 6, FALSE)</f>
        <v>9-9</v>
      </c>
      <c r="M304" s="3">
        <f>VLOOKUP(Table1[[#This Row],[Team]], Sheet1!$A$2:$G$370, 7, FALSE)</f>
        <v>0.5</v>
      </c>
    </row>
    <row r="305" spans="1:13" x14ac:dyDescent="0.45">
      <c r="A305">
        <v>333</v>
      </c>
      <c r="B305" t="s">
        <v>365</v>
      </c>
      <c r="C305" t="s">
        <v>276</v>
      </c>
      <c r="D305" t="s">
        <v>445</v>
      </c>
      <c r="E305">
        <v>7</v>
      </c>
      <c r="F305" t="str">
        <f>Table1[[#This Row],[Team]]</f>
        <v>Tennessee Tech</v>
      </c>
      <c r="G305">
        <v>1293.2002273841699</v>
      </c>
      <c r="H305">
        <f>VLOOKUP(Table1[[#This Row],[Team]], Sheet1!$A$2:$G$370, 3, FALSE)</f>
        <v>1347.489580312</v>
      </c>
      <c r="I305">
        <f>_xlfn.RANK.EQ(Table1[[#This Row],[Projected Ending Elo]], Table1[Projected Ending Elo])</f>
        <v>303</v>
      </c>
      <c r="J305" t="str">
        <f>VLOOKUP(Table1[[#This Row],[Team]], Sheet1!$A$2:$G$370, 4, FALSE)</f>
        <v>13-17</v>
      </c>
      <c r="K305" s="3">
        <f>VLOOKUP(Table1[[#This Row],[Team]], Sheet1!$A$2:$G$370, 5, FALSE)</f>
        <v>0.433</v>
      </c>
      <c r="L305" t="str">
        <f>VLOOKUP(Table1[[#This Row],[Team]], Sheet1!$A$2:$G$370, 6, FALSE)</f>
        <v>9-11</v>
      </c>
      <c r="M305" s="3">
        <f>VLOOKUP(Table1[[#This Row],[Team]], Sheet1!$A$2:$G$370, 7, FALSE)</f>
        <v>0.45</v>
      </c>
    </row>
    <row r="306" spans="1:13" x14ac:dyDescent="0.45">
      <c r="A306">
        <v>312</v>
      </c>
      <c r="B306" t="s">
        <v>345</v>
      </c>
      <c r="C306" t="s">
        <v>208</v>
      </c>
      <c r="D306" t="s">
        <v>440</v>
      </c>
      <c r="E306">
        <v>7</v>
      </c>
      <c r="F306" t="str">
        <f>Table1[[#This Row],[Team]]</f>
        <v>Nebraska Omaha</v>
      </c>
      <c r="G306">
        <v>1325.4809664028501</v>
      </c>
      <c r="H306">
        <f>VLOOKUP(Table1[[#This Row],[Team]], Sheet1!$A$2:$G$370, 3, FALSE)</f>
        <v>1347.2909197502499</v>
      </c>
      <c r="I306">
        <f>_xlfn.RANK.EQ(Table1[[#This Row],[Projected Ending Elo]], Table1[Projected Ending Elo])</f>
        <v>304</v>
      </c>
      <c r="J306" t="str">
        <f>VLOOKUP(Table1[[#This Row],[Team]], Sheet1!$A$2:$G$370, 4, FALSE)</f>
        <v>13-18</v>
      </c>
      <c r="K306" s="3">
        <f>VLOOKUP(Table1[[#This Row],[Team]], Sheet1!$A$2:$G$370, 5, FALSE)</f>
        <v>0.41899999999999998</v>
      </c>
      <c r="L306" t="str">
        <f>VLOOKUP(Table1[[#This Row],[Team]], Sheet1!$A$2:$G$370, 6, FALSE)</f>
        <v>7-9</v>
      </c>
      <c r="M306" s="3">
        <f>VLOOKUP(Table1[[#This Row],[Team]], Sheet1!$A$2:$G$370, 7, FALSE)</f>
        <v>0.4375</v>
      </c>
    </row>
    <row r="307" spans="1:13" x14ac:dyDescent="0.45">
      <c r="A307">
        <v>260</v>
      </c>
      <c r="B307" t="s">
        <v>292</v>
      </c>
      <c r="C307" t="s">
        <v>114</v>
      </c>
      <c r="D307" t="s">
        <v>439</v>
      </c>
      <c r="E307">
        <v>4</v>
      </c>
      <c r="F307" t="str">
        <f>Table1[[#This Row],[Team]]</f>
        <v>UMBC</v>
      </c>
      <c r="G307">
        <v>1394.094306508</v>
      </c>
      <c r="H307">
        <f>VLOOKUP(Table1[[#This Row],[Team]], Sheet1!$A$2:$G$370, 3, FALSE)</f>
        <v>1346.23796697937</v>
      </c>
      <c r="I307">
        <f>_xlfn.RANK.EQ(Table1[[#This Row],[Projected Ending Elo]], Table1[Projected Ending Elo])</f>
        <v>305</v>
      </c>
      <c r="J307" t="str">
        <f>VLOOKUP(Table1[[#This Row],[Team]], Sheet1!$A$2:$G$370, 4, FALSE)</f>
        <v>16-15</v>
      </c>
      <c r="K307" s="3">
        <f>VLOOKUP(Table1[[#This Row],[Team]], Sheet1!$A$2:$G$370, 5, FALSE)</f>
        <v>0.51600000000000001</v>
      </c>
      <c r="L307" t="str">
        <f>VLOOKUP(Table1[[#This Row],[Team]], Sheet1!$A$2:$G$370, 6, FALSE)</f>
        <v>8-8</v>
      </c>
      <c r="M307" s="3">
        <f>VLOOKUP(Table1[[#This Row],[Team]], Sheet1!$A$2:$G$370, 7, FALSE)</f>
        <v>0.5</v>
      </c>
    </row>
    <row r="308" spans="1:13" x14ac:dyDescent="0.45">
      <c r="A308">
        <v>263</v>
      </c>
      <c r="B308" t="s">
        <v>295</v>
      </c>
      <c r="C308" t="s">
        <v>126</v>
      </c>
      <c r="D308" t="s">
        <v>126</v>
      </c>
      <c r="E308">
        <v>10</v>
      </c>
      <c r="F308" t="str">
        <f>Table1[[#This Row],[Team]]</f>
        <v>FIU</v>
      </c>
      <c r="G308">
        <v>1387.54190403589</v>
      </c>
      <c r="H308">
        <f>VLOOKUP(Table1[[#This Row],[Team]], Sheet1!$A$2:$G$370, 3, FALSE)</f>
        <v>1342.0407909497701</v>
      </c>
      <c r="I308">
        <f>_xlfn.RANK.EQ(Table1[[#This Row],[Projected Ending Elo]], Table1[Projected Ending Elo])</f>
        <v>306</v>
      </c>
      <c r="J308" t="str">
        <f>VLOOKUP(Table1[[#This Row],[Team]], Sheet1!$A$2:$G$370, 4, FALSE)</f>
        <v>12-19</v>
      </c>
      <c r="K308" s="3">
        <f>VLOOKUP(Table1[[#This Row],[Team]], Sheet1!$A$2:$G$370, 5, FALSE)</f>
        <v>0.38700000000000001</v>
      </c>
      <c r="L308" t="str">
        <f>VLOOKUP(Table1[[#This Row],[Team]], Sheet1!$A$2:$G$370, 6, FALSE)</f>
        <v>5-13</v>
      </c>
      <c r="M308" s="3">
        <f>VLOOKUP(Table1[[#This Row],[Team]], Sheet1!$A$2:$G$370, 7, FALSE)</f>
        <v>0.27777777777777801</v>
      </c>
    </row>
    <row r="309" spans="1:13" x14ac:dyDescent="0.45">
      <c r="A309">
        <v>325</v>
      </c>
      <c r="B309" t="s">
        <v>359</v>
      </c>
      <c r="C309" t="s">
        <v>230</v>
      </c>
      <c r="D309" t="s">
        <v>230</v>
      </c>
      <c r="E309">
        <v>10</v>
      </c>
      <c r="F309" t="str">
        <f>Table1[[#This Row],[Team]]</f>
        <v>Siena</v>
      </c>
      <c r="G309">
        <v>1303.7238363618601</v>
      </c>
      <c r="H309">
        <f>VLOOKUP(Table1[[#This Row],[Team]], Sheet1!$A$2:$G$370, 3, FALSE)</f>
        <v>1337.7673710126801</v>
      </c>
      <c r="I309">
        <f>_xlfn.RANK.EQ(Table1[[#This Row],[Projected Ending Elo]], Table1[Projected Ending Elo])</f>
        <v>307</v>
      </c>
      <c r="J309" t="str">
        <f>VLOOKUP(Table1[[#This Row],[Team]], Sheet1!$A$2:$G$370, 4, FALSE)</f>
        <v>13-17</v>
      </c>
      <c r="K309" s="3">
        <f>VLOOKUP(Table1[[#This Row],[Team]], Sheet1!$A$2:$G$370, 5, FALSE)</f>
        <v>0.433</v>
      </c>
      <c r="L309" t="str">
        <f>VLOOKUP(Table1[[#This Row],[Team]], Sheet1!$A$2:$G$370, 6, FALSE)</f>
        <v>9-11</v>
      </c>
      <c r="M309" s="3">
        <f>VLOOKUP(Table1[[#This Row],[Team]], Sheet1!$A$2:$G$370, 7, FALSE)</f>
        <v>0.45</v>
      </c>
    </row>
    <row r="310" spans="1:13" x14ac:dyDescent="0.45">
      <c r="A310">
        <v>281</v>
      </c>
      <c r="B310" t="s">
        <v>314</v>
      </c>
      <c r="C310" t="s">
        <v>287</v>
      </c>
      <c r="D310" t="s">
        <v>287</v>
      </c>
      <c r="E310">
        <v>4</v>
      </c>
      <c r="F310" t="str">
        <f>Table1[[#This Row],[Team]]</f>
        <v>Alabama St.</v>
      </c>
      <c r="G310">
        <v>1371.6083940291001</v>
      </c>
      <c r="H310">
        <f>VLOOKUP(Table1[[#This Row],[Team]], Sheet1!$A$2:$G$370, 3, FALSE)</f>
        <v>1336.01938332128</v>
      </c>
      <c r="I310">
        <f>_xlfn.RANK.EQ(Table1[[#This Row],[Projected Ending Elo]], Table1[Projected Ending Elo])</f>
        <v>308</v>
      </c>
      <c r="J310" t="str">
        <f>VLOOKUP(Table1[[#This Row],[Team]], Sheet1!$A$2:$G$370, 4, FALSE)</f>
        <v>15-16</v>
      </c>
      <c r="K310" s="3">
        <f>VLOOKUP(Table1[[#This Row],[Team]], Sheet1!$A$2:$G$370, 5, FALSE)</f>
        <v>0.48399999999999999</v>
      </c>
      <c r="L310" t="str">
        <f>VLOOKUP(Table1[[#This Row],[Team]], Sheet1!$A$2:$G$370, 6, FALSE)</f>
        <v>11-7</v>
      </c>
      <c r="M310" s="3">
        <f>VLOOKUP(Table1[[#This Row],[Team]], Sheet1!$A$2:$G$370, 7, FALSE)</f>
        <v>0.61111111111111105</v>
      </c>
    </row>
    <row r="311" spans="1:13" x14ac:dyDescent="0.45">
      <c r="A311">
        <v>356</v>
      </c>
      <c r="B311" t="s">
        <v>389</v>
      </c>
      <c r="C311" t="s">
        <v>304</v>
      </c>
      <c r="D311" t="s">
        <v>304</v>
      </c>
      <c r="E311">
        <v>3</v>
      </c>
      <c r="F311" t="str">
        <f>Table1[[#This Row],[Team]]</f>
        <v>Stonehill</v>
      </c>
      <c r="G311">
        <v>1240.50965701123</v>
      </c>
      <c r="H311">
        <f>VLOOKUP(Table1[[#This Row],[Team]], Sheet1!$A$2:$G$370, 3, FALSE)</f>
        <v>1333.8829114509001</v>
      </c>
      <c r="I311">
        <f>_xlfn.RANK.EQ(Table1[[#This Row],[Projected Ending Elo]], Table1[Projected Ending Elo])</f>
        <v>309</v>
      </c>
      <c r="J311" t="str">
        <f>VLOOKUP(Table1[[#This Row],[Team]], Sheet1!$A$2:$G$370, 4, FALSE)</f>
        <v>14-17</v>
      </c>
      <c r="K311" s="3">
        <f>VLOOKUP(Table1[[#This Row],[Team]], Sheet1!$A$2:$G$370, 5, FALSE)</f>
        <v>0.45200000000000001</v>
      </c>
      <c r="L311" t="str">
        <f>VLOOKUP(Table1[[#This Row],[Team]], Sheet1!$A$2:$G$370, 6, FALSE)</f>
        <v>8-8</v>
      </c>
      <c r="M311" s="3">
        <f>VLOOKUP(Table1[[#This Row],[Team]], Sheet1!$A$2:$G$370, 7, FALSE)</f>
        <v>0.5</v>
      </c>
    </row>
    <row r="312" spans="1:13" x14ac:dyDescent="0.45">
      <c r="A312">
        <v>308</v>
      </c>
      <c r="B312" t="s">
        <v>340</v>
      </c>
      <c r="C312" t="s">
        <v>95</v>
      </c>
      <c r="D312" t="s">
        <v>434</v>
      </c>
      <c r="E312">
        <v>8</v>
      </c>
      <c r="F312" t="str">
        <f>Table1[[#This Row],[Team]]</f>
        <v>Dartmouth</v>
      </c>
      <c r="G312">
        <v>1331.64961142575</v>
      </c>
      <c r="H312">
        <f>VLOOKUP(Table1[[#This Row],[Team]], Sheet1!$A$2:$G$370, 3, FALSE)</f>
        <v>1332.7301094371101</v>
      </c>
      <c r="I312">
        <f>_xlfn.RANK.EQ(Table1[[#This Row],[Projected Ending Elo]], Table1[Projected Ending Elo])</f>
        <v>310</v>
      </c>
      <c r="J312" t="str">
        <f>VLOOKUP(Table1[[#This Row],[Team]], Sheet1!$A$2:$G$370, 4, FALSE)</f>
        <v>10-17</v>
      </c>
      <c r="K312" s="3">
        <f>VLOOKUP(Table1[[#This Row],[Team]], Sheet1!$A$2:$G$370, 5, FALSE)</f>
        <v>0.37</v>
      </c>
      <c r="L312" t="str">
        <f>VLOOKUP(Table1[[#This Row],[Team]], Sheet1!$A$2:$G$370, 6, FALSE)</f>
        <v>4-10</v>
      </c>
      <c r="M312" s="3">
        <f>VLOOKUP(Table1[[#This Row],[Team]], Sheet1!$A$2:$G$370, 7, FALSE)</f>
        <v>0.28571428571428598</v>
      </c>
    </row>
    <row r="313" spans="1:13" x14ac:dyDescent="0.45">
      <c r="A313">
        <v>270</v>
      </c>
      <c r="B313" t="s">
        <v>301</v>
      </c>
      <c r="C313" t="s">
        <v>104</v>
      </c>
      <c r="D313" t="s">
        <v>444</v>
      </c>
      <c r="E313">
        <v>5</v>
      </c>
      <c r="F313" t="str">
        <f>Table1[[#This Row],[Team]]</f>
        <v>Lamar</v>
      </c>
      <c r="G313">
        <v>1380.6638389402001</v>
      </c>
      <c r="H313">
        <f>VLOOKUP(Table1[[#This Row],[Team]], Sheet1!$A$2:$G$370, 3, FALSE)</f>
        <v>1332.2875833446899</v>
      </c>
      <c r="I313">
        <f>_xlfn.RANK.EQ(Table1[[#This Row],[Projected Ending Elo]], Table1[Projected Ending Elo])</f>
        <v>311</v>
      </c>
      <c r="J313" t="str">
        <f>VLOOKUP(Table1[[#This Row],[Team]], Sheet1!$A$2:$G$370, 4, FALSE)</f>
        <v>17-14</v>
      </c>
      <c r="K313" s="3">
        <f>VLOOKUP(Table1[[#This Row],[Team]], Sheet1!$A$2:$G$370, 5, FALSE)</f>
        <v>0.54800000000000004</v>
      </c>
      <c r="L313" t="str">
        <f>VLOOKUP(Table1[[#This Row],[Team]], Sheet1!$A$2:$G$370, 6, FALSE)</f>
        <v>11-9</v>
      </c>
      <c r="M313" s="3">
        <f>VLOOKUP(Table1[[#This Row],[Team]], Sheet1!$A$2:$G$370, 7, FALSE)</f>
        <v>0.55000000000000004</v>
      </c>
    </row>
    <row r="314" spans="1:13" x14ac:dyDescent="0.45">
      <c r="A314">
        <v>361</v>
      </c>
      <c r="B314" t="s">
        <v>394</v>
      </c>
      <c r="C314" t="s">
        <v>143</v>
      </c>
      <c r="D314" t="s">
        <v>437</v>
      </c>
      <c r="E314">
        <v>10</v>
      </c>
      <c r="F314" t="str">
        <f>Table1[[#This Row],[Team]]</f>
        <v>VMI</v>
      </c>
      <c r="G314">
        <v>1180.48978991386</v>
      </c>
      <c r="H314">
        <f>VLOOKUP(Table1[[#This Row],[Team]], Sheet1!$A$2:$G$370, 3, FALSE)</f>
        <v>1331.9825243851001</v>
      </c>
      <c r="I314">
        <f>_xlfn.RANK.EQ(Table1[[#This Row],[Projected Ending Elo]], Table1[Projected Ending Elo])</f>
        <v>312</v>
      </c>
      <c r="J314" t="str">
        <f>VLOOKUP(Table1[[#This Row],[Team]], Sheet1!$A$2:$G$370, 4, FALSE)</f>
        <v>8-22</v>
      </c>
      <c r="K314" s="3">
        <f>VLOOKUP(Table1[[#This Row],[Team]], Sheet1!$A$2:$G$370, 5, FALSE)</f>
        <v>0.26700000000000002</v>
      </c>
      <c r="L314" t="str">
        <f>VLOOKUP(Table1[[#This Row],[Team]], Sheet1!$A$2:$G$370, 6, FALSE)</f>
        <v>3-15</v>
      </c>
      <c r="M314" s="3">
        <f>VLOOKUP(Table1[[#This Row],[Team]], Sheet1!$A$2:$G$370, 7, FALSE)</f>
        <v>0.16666666666666699</v>
      </c>
    </row>
    <row r="315" spans="1:13" x14ac:dyDescent="0.45">
      <c r="A315">
        <v>319</v>
      </c>
      <c r="B315" t="s">
        <v>352</v>
      </c>
      <c r="C315" t="s">
        <v>114</v>
      </c>
      <c r="D315" t="s">
        <v>439</v>
      </c>
      <c r="E315">
        <v>9</v>
      </c>
      <c r="F315" t="str">
        <f>Table1[[#This Row],[Team]]</f>
        <v>Binghamton</v>
      </c>
      <c r="G315">
        <v>1312.70782126466</v>
      </c>
      <c r="H315">
        <f>VLOOKUP(Table1[[#This Row],[Team]], Sheet1!$A$2:$G$370, 3, FALSE)</f>
        <v>1329.8081746713599</v>
      </c>
      <c r="I315">
        <f>_xlfn.RANK.EQ(Table1[[#This Row],[Projected Ending Elo]], Table1[Projected Ending Elo])</f>
        <v>313</v>
      </c>
      <c r="J315" t="str">
        <f>VLOOKUP(Table1[[#This Row],[Team]], Sheet1!$A$2:$G$370, 4, FALSE)</f>
        <v>12-19</v>
      </c>
      <c r="K315" s="3">
        <f>VLOOKUP(Table1[[#This Row],[Team]], Sheet1!$A$2:$G$370, 5, FALSE)</f>
        <v>0.38700000000000001</v>
      </c>
      <c r="L315" t="str">
        <f>VLOOKUP(Table1[[#This Row],[Team]], Sheet1!$A$2:$G$370, 6, FALSE)</f>
        <v>5-11</v>
      </c>
      <c r="M315" s="3">
        <f>VLOOKUP(Table1[[#This Row],[Team]], Sheet1!$A$2:$G$370, 7, FALSE)</f>
        <v>0.3125</v>
      </c>
    </row>
    <row r="316" spans="1:13" x14ac:dyDescent="0.45">
      <c r="A316">
        <v>222</v>
      </c>
      <c r="B316" t="s">
        <v>244</v>
      </c>
      <c r="C316" t="s">
        <v>141</v>
      </c>
      <c r="D316" t="s">
        <v>141</v>
      </c>
      <c r="E316">
        <v>10</v>
      </c>
      <c r="F316" t="str">
        <f>Table1[[#This Row],[Team]]</f>
        <v>Monmouth</v>
      </c>
      <c r="G316">
        <v>1431.4923530342201</v>
      </c>
      <c r="H316">
        <f>VLOOKUP(Table1[[#This Row],[Team]], Sheet1!$A$2:$G$370, 3, FALSE)</f>
        <v>1324.8668453146699</v>
      </c>
      <c r="I316">
        <f>_xlfn.RANK.EQ(Table1[[#This Row],[Projected Ending Elo]], Table1[Projected Ending Elo])</f>
        <v>314</v>
      </c>
      <c r="J316" t="str">
        <f>VLOOKUP(Table1[[#This Row],[Team]], Sheet1!$A$2:$G$370, 4, FALSE)</f>
        <v>13-18</v>
      </c>
      <c r="K316" s="3">
        <f>VLOOKUP(Table1[[#This Row],[Team]], Sheet1!$A$2:$G$370, 5, FALSE)</f>
        <v>0.41899999999999998</v>
      </c>
      <c r="L316" t="str">
        <f>VLOOKUP(Table1[[#This Row],[Team]], Sheet1!$A$2:$G$370, 6, FALSE)</f>
        <v>8-10</v>
      </c>
      <c r="M316" s="3">
        <f>VLOOKUP(Table1[[#This Row],[Team]], Sheet1!$A$2:$G$370, 7, FALSE)</f>
        <v>0.44444444444444398</v>
      </c>
    </row>
    <row r="317" spans="1:13" x14ac:dyDescent="0.45">
      <c r="A317">
        <v>342</v>
      </c>
      <c r="B317" t="s">
        <v>373</v>
      </c>
      <c r="C317" t="s">
        <v>143</v>
      </c>
      <c r="D317" t="s">
        <v>437</v>
      </c>
      <c r="E317">
        <v>9</v>
      </c>
      <c r="F317" t="str">
        <f>Table1[[#This Row],[Team]]</f>
        <v>The Citadel</v>
      </c>
      <c r="G317">
        <v>1271.5197221967901</v>
      </c>
      <c r="H317">
        <f>VLOOKUP(Table1[[#This Row],[Team]], Sheet1!$A$2:$G$370, 3, FALSE)</f>
        <v>1321.05681617911</v>
      </c>
      <c r="I317">
        <f>_xlfn.RANK.EQ(Table1[[#This Row],[Projected Ending Elo]], Table1[Projected Ending Elo])</f>
        <v>315</v>
      </c>
      <c r="J317" t="str">
        <f>VLOOKUP(Table1[[#This Row],[Team]], Sheet1!$A$2:$G$370, 4, FALSE)</f>
        <v>9-20</v>
      </c>
      <c r="K317" s="3">
        <f>VLOOKUP(Table1[[#This Row],[Team]], Sheet1!$A$2:$G$370, 5, FALSE)</f>
        <v>0.31</v>
      </c>
      <c r="L317" t="str">
        <f>VLOOKUP(Table1[[#This Row],[Team]], Sheet1!$A$2:$G$370, 6, FALSE)</f>
        <v>4-14</v>
      </c>
      <c r="M317" s="3">
        <f>VLOOKUP(Table1[[#This Row],[Team]], Sheet1!$A$2:$G$370, 7, FALSE)</f>
        <v>0.22222222222222199</v>
      </c>
    </row>
    <row r="318" spans="1:13" x14ac:dyDescent="0.45">
      <c r="A318">
        <v>240</v>
      </c>
      <c r="B318" t="s">
        <v>268</v>
      </c>
      <c r="C318" t="s">
        <v>254</v>
      </c>
      <c r="D318" t="s">
        <v>254</v>
      </c>
      <c r="E318">
        <v>5</v>
      </c>
      <c r="F318" t="str">
        <f>Table1[[#This Row],[Team]]</f>
        <v>North Carolina Central</v>
      </c>
      <c r="G318">
        <v>1418.5451798525601</v>
      </c>
      <c r="H318">
        <f>VLOOKUP(Table1[[#This Row],[Team]], Sheet1!$A$2:$G$370, 3, FALSE)</f>
        <v>1320.4230345251401</v>
      </c>
      <c r="I318">
        <f>_xlfn.RANK.EQ(Table1[[#This Row],[Projected Ending Elo]], Table1[Projected Ending Elo])</f>
        <v>316</v>
      </c>
      <c r="J318" t="str">
        <f>VLOOKUP(Table1[[#This Row],[Team]], Sheet1!$A$2:$G$370, 4, FALSE)</f>
        <v>17-14</v>
      </c>
      <c r="K318" s="3">
        <f>VLOOKUP(Table1[[#This Row],[Team]], Sheet1!$A$2:$G$370, 5, FALSE)</f>
        <v>0.54800000000000004</v>
      </c>
      <c r="L318" t="str">
        <f>VLOOKUP(Table1[[#This Row],[Team]], Sheet1!$A$2:$G$370, 6, FALSE)</f>
        <v>8-6</v>
      </c>
      <c r="M318" s="3">
        <f>VLOOKUP(Table1[[#This Row],[Team]], Sheet1!$A$2:$G$370, 7, FALSE)</f>
        <v>0.57142857142857095</v>
      </c>
    </row>
    <row r="319" spans="1:13" x14ac:dyDescent="0.45">
      <c r="A319">
        <v>245</v>
      </c>
      <c r="B319" t="s">
        <v>277</v>
      </c>
      <c r="C319" t="s">
        <v>225</v>
      </c>
      <c r="D319" t="s">
        <v>446</v>
      </c>
      <c r="E319">
        <v>7</v>
      </c>
      <c r="F319" t="str">
        <f>Table1[[#This Row],[Team]]</f>
        <v>Navy</v>
      </c>
      <c r="G319">
        <v>1406.25227295884</v>
      </c>
      <c r="H319">
        <f>VLOOKUP(Table1[[#This Row],[Team]], Sheet1!$A$2:$G$370, 3, FALSE)</f>
        <v>1316.71473300959</v>
      </c>
      <c r="I319">
        <f>_xlfn.RANK.EQ(Table1[[#This Row],[Projected Ending Elo]], Table1[Projected Ending Elo])</f>
        <v>317</v>
      </c>
      <c r="J319" t="str">
        <f>VLOOKUP(Table1[[#This Row],[Team]], Sheet1!$A$2:$G$370, 4, FALSE)</f>
        <v>15-16</v>
      </c>
      <c r="K319" s="3">
        <f>VLOOKUP(Table1[[#This Row],[Team]], Sheet1!$A$2:$G$370, 5, FALSE)</f>
        <v>0.48399999999999999</v>
      </c>
      <c r="L319" t="str">
        <f>VLOOKUP(Table1[[#This Row],[Team]], Sheet1!$A$2:$G$370, 6, FALSE)</f>
        <v>9-9</v>
      </c>
      <c r="M319" s="3">
        <f>VLOOKUP(Table1[[#This Row],[Team]], Sheet1!$A$2:$G$370, 7, FALSE)</f>
        <v>0.5</v>
      </c>
    </row>
    <row r="320" spans="1:13" x14ac:dyDescent="0.45">
      <c r="A320">
        <v>344</v>
      </c>
      <c r="B320" t="s">
        <v>375</v>
      </c>
      <c r="C320" t="s">
        <v>276</v>
      </c>
      <c r="D320" t="s">
        <v>445</v>
      </c>
      <c r="E320">
        <v>10</v>
      </c>
      <c r="F320" t="str">
        <f>Table1[[#This Row],[Team]]</f>
        <v>Lindenwood</v>
      </c>
      <c r="G320">
        <v>1270.39559744505</v>
      </c>
      <c r="H320">
        <f>VLOOKUP(Table1[[#This Row],[Team]], Sheet1!$A$2:$G$370, 3, FALSE)</f>
        <v>1316.4995036335099</v>
      </c>
      <c r="I320">
        <f>_xlfn.RANK.EQ(Table1[[#This Row],[Projected Ending Elo]], Table1[Projected Ending Elo])</f>
        <v>318</v>
      </c>
      <c r="J320" t="str">
        <f>VLOOKUP(Table1[[#This Row],[Team]], Sheet1!$A$2:$G$370, 4, FALSE)</f>
        <v>13-18</v>
      </c>
      <c r="K320" s="3">
        <f>VLOOKUP(Table1[[#This Row],[Team]], Sheet1!$A$2:$G$370, 5, FALSE)</f>
        <v>0.41899999999999998</v>
      </c>
      <c r="L320" t="str">
        <f>VLOOKUP(Table1[[#This Row],[Team]], Sheet1!$A$2:$G$370, 6, FALSE)</f>
        <v>8-12</v>
      </c>
      <c r="M320" s="3">
        <f>VLOOKUP(Table1[[#This Row],[Team]], Sheet1!$A$2:$G$370, 7, FALSE)</f>
        <v>0.4</v>
      </c>
    </row>
    <row r="321" spans="1:13" x14ac:dyDescent="0.45">
      <c r="A321">
        <v>251</v>
      </c>
      <c r="B321" t="s">
        <v>275</v>
      </c>
      <c r="C321" t="s">
        <v>276</v>
      </c>
      <c r="D321" t="s">
        <v>445</v>
      </c>
      <c r="E321">
        <v>3</v>
      </c>
      <c r="F321" t="str">
        <f>Table1[[#This Row],[Team]]</f>
        <v>Morehead St.</v>
      </c>
      <c r="G321">
        <v>1403.2580862458799</v>
      </c>
      <c r="H321">
        <f>VLOOKUP(Table1[[#This Row],[Team]], Sheet1!$A$2:$G$370, 3, FALSE)</f>
        <v>1315.31925657601</v>
      </c>
      <c r="I321">
        <f>_xlfn.RANK.EQ(Table1[[#This Row],[Projected Ending Elo]], Table1[Projected Ending Elo])</f>
        <v>319</v>
      </c>
      <c r="J321" t="str">
        <f>VLOOKUP(Table1[[#This Row],[Team]], Sheet1!$A$2:$G$370, 4, FALSE)</f>
        <v>17-14</v>
      </c>
      <c r="K321" s="3">
        <f>VLOOKUP(Table1[[#This Row],[Team]], Sheet1!$A$2:$G$370, 5, FALSE)</f>
        <v>0.54800000000000004</v>
      </c>
      <c r="L321" t="str">
        <f>VLOOKUP(Table1[[#This Row],[Team]], Sheet1!$A$2:$G$370, 6, FALSE)</f>
        <v>12-8</v>
      </c>
      <c r="M321" s="3">
        <f>VLOOKUP(Table1[[#This Row],[Team]], Sheet1!$A$2:$G$370, 7, FALSE)</f>
        <v>0.6</v>
      </c>
    </row>
    <row r="322" spans="1:13" x14ac:dyDescent="0.45">
      <c r="A322">
        <v>254</v>
      </c>
      <c r="B322" t="s">
        <v>282</v>
      </c>
      <c r="C322" t="s">
        <v>230</v>
      </c>
      <c r="D322" t="s">
        <v>230</v>
      </c>
      <c r="E322">
        <v>8</v>
      </c>
      <c r="F322" t="str">
        <f>Table1[[#This Row],[Team]]</f>
        <v>Fairfield</v>
      </c>
      <c r="G322">
        <v>1398.9115805653501</v>
      </c>
      <c r="H322">
        <f>VLOOKUP(Table1[[#This Row],[Team]], Sheet1!$A$2:$G$370, 3, FALSE)</f>
        <v>1314.77997876775</v>
      </c>
      <c r="I322">
        <f>_xlfn.RANK.EQ(Table1[[#This Row],[Projected Ending Elo]], Table1[Projected Ending Elo])</f>
        <v>320</v>
      </c>
      <c r="J322" t="str">
        <f>VLOOKUP(Table1[[#This Row],[Team]], Sheet1!$A$2:$G$370, 4, FALSE)</f>
        <v>15-16</v>
      </c>
      <c r="K322" s="3">
        <f>VLOOKUP(Table1[[#This Row],[Team]], Sheet1!$A$2:$G$370, 5, FALSE)</f>
        <v>0.48399999999999999</v>
      </c>
      <c r="L322" t="str">
        <f>VLOOKUP(Table1[[#This Row],[Team]], Sheet1!$A$2:$G$370, 6, FALSE)</f>
        <v>10-10</v>
      </c>
      <c r="M322" s="3">
        <f>VLOOKUP(Table1[[#This Row],[Team]], Sheet1!$A$2:$G$370, 7, FALSE)</f>
        <v>0.5</v>
      </c>
    </row>
    <row r="323" spans="1:13" x14ac:dyDescent="0.45">
      <c r="A323">
        <v>293</v>
      </c>
      <c r="B323" t="s">
        <v>329</v>
      </c>
      <c r="C323" t="s">
        <v>13</v>
      </c>
      <c r="D323" t="s">
        <v>13</v>
      </c>
      <c r="E323">
        <v>11</v>
      </c>
      <c r="F323" t="str">
        <f>Table1[[#This Row],[Team]]</f>
        <v>San Diego</v>
      </c>
      <c r="G323">
        <v>1349.50247653938</v>
      </c>
      <c r="H323">
        <f>VLOOKUP(Table1[[#This Row],[Team]], Sheet1!$A$2:$G$370, 3, FALSE)</f>
        <v>1313.22432740658</v>
      </c>
      <c r="I323">
        <f>_xlfn.RANK.EQ(Table1[[#This Row],[Projected Ending Elo]], Table1[Projected Ending Elo])</f>
        <v>321</v>
      </c>
      <c r="J323" t="str">
        <f>VLOOKUP(Table1[[#This Row],[Team]], Sheet1!$A$2:$G$370, 4, FALSE)</f>
        <v>11-20</v>
      </c>
      <c r="K323" s="3">
        <f>VLOOKUP(Table1[[#This Row],[Team]], Sheet1!$A$2:$G$370, 5, FALSE)</f>
        <v>0.35499999999999998</v>
      </c>
      <c r="L323" t="str">
        <f>VLOOKUP(Table1[[#This Row],[Team]], Sheet1!$A$2:$G$370, 6, FALSE)</f>
        <v>5-13</v>
      </c>
      <c r="M323" s="3">
        <f>VLOOKUP(Table1[[#This Row],[Team]], Sheet1!$A$2:$G$370, 7, FALSE)</f>
        <v>0.27777777777777801</v>
      </c>
    </row>
    <row r="324" spans="1:13" x14ac:dyDescent="0.45">
      <c r="A324">
        <v>305</v>
      </c>
      <c r="B324" t="s">
        <v>336</v>
      </c>
      <c r="C324" t="s">
        <v>129</v>
      </c>
      <c r="D324" t="s">
        <v>435</v>
      </c>
      <c r="E324">
        <v>14</v>
      </c>
      <c r="F324" t="str">
        <f>Table1[[#This Row],[Team]]</f>
        <v>Louisiana Monroe</v>
      </c>
      <c r="G324">
        <v>1335.99677685492</v>
      </c>
      <c r="H324">
        <f>VLOOKUP(Table1[[#This Row],[Team]], Sheet1!$A$2:$G$370, 3, FALSE)</f>
        <v>1312.43140504536</v>
      </c>
      <c r="I324">
        <f>_xlfn.RANK.EQ(Table1[[#This Row],[Projected Ending Elo]], Table1[Projected Ending Elo])</f>
        <v>322</v>
      </c>
      <c r="J324" t="str">
        <f>VLOOKUP(Table1[[#This Row],[Team]], Sheet1!$A$2:$G$370, 4, FALSE)</f>
        <v>12-19</v>
      </c>
      <c r="K324" s="3">
        <f>VLOOKUP(Table1[[#This Row],[Team]], Sheet1!$A$2:$G$370, 5, FALSE)</f>
        <v>0.38700000000000001</v>
      </c>
      <c r="L324" t="str">
        <f>VLOOKUP(Table1[[#This Row],[Team]], Sheet1!$A$2:$G$370, 6, FALSE)</f>
        <v>6-12</v>
      </c>
      <c r="M324" s="3">
        <f>VLOOKUP(Table1[[#This Row],[Team]], Sheet1!$A$2:$G$370, 7, FALSE)</f>
        <v>0.33333333333333298</v>
      </c>
    </row>
    <row r="325" spans="1:13" x14ac:dyDescent="0.45">
      <c r="A325">
        <v>290</v>
      </c>
      <c r="B325" t="s">
        <v>324</v>
      </c>
      <c r="C325" t="s">
        <v>104</v>
      </c>
      <c r="D325" t="s">
        <v>444</v>
      </c>
      <c r="E325">
        <v>7</v>
      </c>
      <c r="F325" t="str">
        <f>Table1[[#This Row],[Team]]</f>
        <v>UT Rio Grande Valley</v>
      </c>
      <c r="G325">
        <v>1356.2198318713099</v>
      </c>
      <c r="H325">
        <f>VLOOKUP(Table1[[#This Row],[Team]], Sheet1!$A$2:$G$370, 3, FALSE)</f>
        <v>1309.5067218807999</v>
      </c>
      <c r="I325">
        <f>_xlfn.RANK.EQ(Table1[[#This Row],[Projected Ending Elo]], Table1[Projected Ending Elo])</f>
        <v>323</v>
      </c>
      <c r="J325" t="str">
        <f>VLOOKUP(Table1[[#This Row],[Team]], Sheet1!$A$2:$G$370, 4, FALSE)</f>
        <v>14-16</v>
      </c>
      <c r="K325" s="3">
        <f>VLOOKUP(Table1[[#This Row],[Team]], Sheet1!$A$2:$G$370, 5, FALSE)</f>
        <v>0.46700000000000003</v>
      </c>
      <c r="L325" t="str">
        <f>VLOOKUP(Table1[[#This Row],[Team]], Sheet1!$A$2:$G$370, 6, FALSE)</f>
        <v>9-11</v>
      </c>
      <c r="M325" s="3">
        <f>VLOOKUP(Table1[[#This Row],[Team]], Sheet1!$A$2:$G$370, 7, FALSE)</f>
        <v>0.45</v>
      </c>
    </row>
    <row r="326" spans="1:13" x14ac:dyDescent="0.45">
      <c r="A326">
        <v>253</v>
      </c>
      <c r="B326" t="s">
        <v>284</v>
      </c>
      <c r="C326" t="s">
        <v>190</v>
      </c>
      <c r="D326" t="s">
        <v>442</v>
      </c>
      <c r="E326">
        <v>8</v>
      </c>
      <c r="F326" t="str">
        <f>Table1[[#This Row],[Team]]</f>
        <v>Portland St.</v>
      </c>
      <c r="G326">
        <v>1401.40587989506</v>
      </c>
      <c r="H326">
        <f>VLOOKUP(Table1[[#This Row],[Team]], Sheet1!$A$2:$G$370, 3, FALSE)</f>
        <v>1308.58904990717</v>
      </c>
      <c r="I326">
        <f>_xlfn.RANK.EQ(Table1[[#This Row],[Projected Ending Elo]], Table1[Projected Ending Elo])</f>
        <v>324</v>
      </c>
      <c r="J326" t="str">
        <f>VLOOKUP(Table1[[#This Row],[Team]], Sheet1!$A$2:$G$370, 4, FALSE)</f>
        <v>15-16</v>
      </c>
      <c r="K326" s="3">
        <f>VLOOKUP(Table1[[#This Row],[Team]], Sheet1!$A$2:$G$370, 5, FALSE)</f>
        <v>0.48399999999999999</v>
      </c>
      <c r="L326" t="str">
        <f>VLOOKUP(Table1[[#This Row],[Team]], Sheet1!$A$2:$G$370, 6, FALSE)</f>
        <v>8-10</v>
      </c>
      <c r="M326" s="3">
        <f>VLOOKUP(Table1[[#This Row],[Team]], Sheet1!$A$2:$G$370, 7, FALSE)</f>
        <v>0.44444444444444398</v>
      </c>
    </row>
    <row r="327" spans="1:13" x14ac:dyDescent="0.45">
      <c r="A327">
        <v>336</v>
      </c>
      <c r="B327" t="s">
        <v>370</v>
      </c>
      <c r="C327" t="s">
        <v>230</v>
      </c>
      <c r="D327" t="s">
        <v>230</v>
      </c>
      <c r="E327">
        <v>13</v>
      </c>
      <c r="F327" t="str">
        <f>Table1[[#This Row],[Team]]</f>
        <v>Sacred Heart</v>
      </c>
      <c r="G327">
        <v>1282.33322060929</v>
      </c>
      <c r="H327">
        <f>VLOOKUP(Table1[[#This Row],[Team]], Sheet1!$A$2:$G$370, 3, FALSE)</f>
        <v>1299.12308370195</v>
      </c>
      <c r="I327">
        <f>_xlfn.RANK.EQ(Table1[[#This Row],[Projected Ending Elo]], Table1[Projected Ending Elo])</f>
        <v>325</v>
      </c>
      <c r="J327" t="str">
        <f>VLOOKUP(Table1[[#This Row],[Team]], Sheet1!$A$2:$G$370, 4, FALSE)</f>
        <v>11-20</v>
      </c>
      <c r="K327" s="3">
        <f>VLOOKUP(Table1[[#This Row],[Team]], Sheet1!$A$2:$G$370, 5, FALSE)</f>
        <v>0.35499999999999998</v>
      </c>
      <c r="L327" t="str">
        <f>VLOOKUP(Table1[[#This Row],[Team]], Sheet1!$A$2:$G$370, 6, FALSE)</f>
        <v>7-13</v>
      </c>
      <c r="M327" s="3">
        <f>VLOOKUP(Table1[[#This Row],[Team]], Sheet1!$A$2:$G$370, 7, FALSE)</f>
        <v>0.35</v>
      </c>
    </row>
    <row r="328" spans="1:13" x14ac:dyDescent="0.45">
      <c r="A328">
        <v>170</v>
      </c>
      <c r="B328" t="s">
        <v>195</v>
      </c>
      <c r="C328" t="s">
        <v>135</v>
      </c>
      <c r="D328" t="s">
        <v>135</v>
      </c>
      <c r="E328">
        <v>4</v>
      </c>
      <c r="F328" t="str">
        <f>Table1[[#This Row],[Team]]</f>
        <v>Toledo</v>
      </c>
      <c r="G328">
        <v>1494.1824554258701</v>
      </c>
      <c r="H328">
        <f>VLOOKUP(Table1[[#This Row],[Team]], Sheet1!$A$2:$G$370, 3, FALSE)</f>
        <v>1297.04602258351</v>
      </c>
      <c r="I328">
        <f>_xlfn.RANK.EQ(Table1[[#This Row],[Projected Ending Elo]], Table1[Projected Ending Elo])</f>
        <v>326</v>
      </c>
      <c r="J328" t="str">
        <f>VLOOKUP(Table1[[#This Row],[Team]], Sheet1!$A$2:$G$370, 4, FALSE)</f>
        <v>15-13</v>
      </c>
      <c r="K328" s="3">
        <f>VLOOKUP(Table1[[#This Row],[Team]], Sheet1!$A$2:$G$370, 5, FALSE)</f>
        <v>0.53600000000000003</v>
      </c>
      <c r="L328" t="str">
        <f>VLOOKUP(Table1[[#This Row],[Team]], Sheet1!$A$2:$G$370, 6, FALSE)</f>
        <v>11-7</v>
      </c>
      <c r="M328" s="3">
        <f>VLOOKUP(Table1[[#This Row],[Team]], Sheet1!$A$2:$G$370, 7, FALSE)</f>
        <v>0.61111111111111105</v>
      </c>
    </row>
    <row r="329" spans="1:13" x14ac:dyDescent="0.45">
      <c r="A329">
        <v>359</v>
      </c>
      <c r="B329" t="s">
        <v>392</v>
      </c>
      <c r="C329" t="s">
        <v>287</v>
      </c>
      <c r="D329" t="s">
        <v>287</v>
      </c>
      <c r="E329">
        <v>10</v>
      </c>
      <c r="F329" t="str">
        <f>Table1[[#This Row],[Team]]</f>
        <v>Arkansas Pine Bluff</v>
      </c>
      <c r="G329">
        <v>1204.87728586035</v>
      </c>
      <c r="H329">
        <f>VLOOKUP(Table1[[#This Row],[Team]], Sheet1!$A$2:$G$370, 3, FALSE)</f>
        <v>1295.20087675281</v>
      </c>
      <c r="I329">
        <f>_xlfn.RANK.EQ(Table1[[#This Row],[Projected Ending Elo]], Table1[Projected Ending Elo])</f>
        <v>327</v>
      </c>
      <c r="J329" t="str">
        <f>VLOOKUP(Table1[[#This Row],[Team]], Sheet1!$A$2:$G$370, 4, FALSE)</f>
        <v>9-22</v>
      </c>
      <c r="K329" s="3">
        <f>VLOOKUP(Table1[[#This Row],[Team]], Sheet1!$A$2:$G$370, 5, FALSE)</f>
        <v>0.28999999999999998</v>
      </c>
      <c r="L329" t="str">
        <f>VLOOKUP(Table1[[#This Row],[Team]], Sheet1!$A$2:$G$370, 6, FALSE)</f>
        <v>7-11</v>
      </c>
      <c r="M329" s="3">
        <f>VLOOKUP(Table1[[#This Row],[Team]], Sheet1!$A$2:$G$370, 7, FALSE)</f>
        <v>0.38888888888888901</v>
      </c>
    </row>
    <row r="330" spans="1:13" x14ac:dyDescent="0.45">
      <c r="A330">
        <v>340</v>
      </c>
      <c r="B330" t="s">
        <v>378</v>
      </c>
      <c r="C330" t="s">
        <v>225</v>
      </c>
      <c r="D330" t="s">
        <v>446</v>
      </c>
      <c r="E330">
        <v>9</v>
      </c>
      <c r="F330" t="str">
        <f>Table1[[#This Row],[Team]]</f>
        <v>Loyola MD</v>
      </c>
      <c r="G330">
        <v>1272.0529903132599</v>
      </c>
      <c r="H330">
        <f>VLOOKUP(Table1[[#This Row],[Team]], Sheet1!$A$2:$G$370, 3, FALSE)</f>
        <v>1289.3303907478501</v>
      </c>
      <c r="I330">
        <f>_xlfn.RANK.EQ(Table1[[#This Row],[Projected Ending Elo]], Table1[Projected Ending Elo])</f>
        <v>328</v>
      </c>
      <c r="J330" t="str">
        <f>VLOOKUP(Table1[[#This Row],[Team]], Sheet1!$A$2:$G$370, 4, FALSE)</f>
        <v>12-17</v>
      </c>
      <c r="K330" s="3">
        <f>VLOOKUP(Table1[[#This Row],[Team]], Sheet1!$A$2:$G$370, 5, FALSE)</f>
        <v>0.41399999999999998</v>
      </c>
      <c r="L330" t="str">
        <f>VLOOKUP(Table1[[#This Row],[Team]], Sheet1!$A$2:$G$370, 6, FALSE)</f>
        <v>7-11</v>
      </c>
      <c r="M330" s="3">
        <f>VLOOKUP(Table1[[#This Row],[Team]], Sheet1!$A$2:$G$370, 7, FALSE)</f>
        <v>0.38888888888888901</v>
      </c>
    </row>
    <row r="331" spans="1:13" x14ac:dyDescent="0.45">
      <c r="A331">
        <v>335</v>
      </c>
      <c r="B331" t="s">
        <v>369</v>
      </c>
      <c r="C331" t="s">
        <v>104</v>
      </c>
      <c r="D331" t="s">
        <v>444</v>
      </c>
      <c r="E331">
        <v>8</v>
      </c>
      <c r="F331" t="str">
        <f>Table1[[#This Row],[Team]]</f>
        <v>Northwestern St.</v>
      </c>
      <c r="G331">
        <v>1283.9403571417699</v>
      </c>
      <c r="H331">
        <f>VLOOKUP(Table1[[#This Row],[Team]], Sheet1!$A$2:$G$370, 3, FALSE)</f>
        <v>1288.8359980477101</v>
      </c>
      <c r="I331">
        <f>_xlfn.RANK.EQ(Table1[[#This Row],[Projected Ending Elo]], Table1[Projected Ending Elo])</f>
        <v>329</v>
      </c>
      <c r="J331" t="str">
        <f>VLOOKUP(Table1[[#This Row],[Team]], Sheet1!$A$2:$G$370, 4, FALSE)</f>
        <v>13-18</v>
      </c>
      <c r="K331" s="3">
        <f>VLOOKUP(Table1[[#This Row],[Team]], Sheet1!$A$2:$G$370, 5, FALSE)</f>
        <v>0.41899999999999998</v>
      </c>
      <c r="L331" t="str">
        <f>VLOOKUP(Table1[[#This Row],[Team]], Sheet1!$A$2:$G$370, 6, FALSE)</f>
        <v>9-11</v>
      </c>
      <c r="M331" s="3">
        <f>VLOOKUP(Table1[[#This Row],[Team]], Sheet1!$A$2:$G$370, 7, FALSE)</f>
        <v>0.45</v>
      </c>
    </row>
    <row r="332" spans="1:13" x14ac:dyDescent="0.45">
      <c r="A332">
        <v>337</v>
      </c>
      <c r="B332" t="s">
        <v>368</v>
      </c>
      <c r="C332" t="s">
        <v>304</v>
      </c>
      <c r="D332" t="s">
        <v>304</v>
      </c>
      <c r="E332">
        <v>4</v>
      </c>
      <c r="F332" t="str">
        <f>Table1[[#This Row],[Team]]</f>
        <v>Chicago St.</v>
      </c>
      <c r="G332">
        <v>1280.27414719171</v>
      </c>
      <c r="H332">
        <f>VLOOKUP(Table1[[#This Row],[Team]], Sheet1!$A$2:$G$370, 3, FALSE)</f>
        <v>1288.35657699637</v>
      </c>
      <c r="I332">
        <f>_xlfn.RANK.EQ(Table1[[#This Row],[Projected Ending Elo]], Table1[Projected Ending Elo])</f>
        <v>330</v>
      </c>
      <c r="J332" t="str">
        <f>VLOOKUP(Table1[[#This Row],[Team]], Sheet1!$A$2:$G$370, 4, FALSE)</f>
        <v>11-19</v>
      </c>
      <c r="K332" s="3">
        <f>VLOOKUP(Table1[[#This Row],[Team]], Sheet1!$A$2:$G$370, 5, FALSE)</f>
        <v>0.36699999999999999</v>
      </c>
      <c r="L332" t="str">
        <f>VLOOKUP(Table1[[#This Row],[Team]], Sheet1!$A$2:$G$370, 6, FALSE)</f>
        <v>8-8</v>
      </c>
      <c r="M332" s="3">
        <f>VLOOKUP(Table1[[#This Row],[Team]], Sheet1!$A$2:$G$370, 7, FALSE)</f>
        <v>0.5</v>
      </c>
    </row>
    <row r="333" spans="1:13" x14ac:dyDescent="0.45">
      <c r="A333">
        <v>348</v>
      </c>
      <c r="B333" t="s">
        <v>377</v>
      </c>
      <c r="C333" t="s">
        <v>104</v>
      </c>
      <c r="D333" t="s">
        <v>444</v>
      </c>
      <c r="E333">
        <v>10</v>
      </c>
      <c r="F333" t="str">
        <f>Table1[[#This Row],[Team]]</f>
        <v>New Orleans</v>
      </c>
      <c r="G333">
        <v>1264.1007136656599</v>
      </c>
      <c r="H333">
        <f>VLOOKUP(Table1[[#This Row],[Team]], Sheet1!$A$2:$G$370, 3, FALSE)</f>
        <v>1288.2605739457099</v>
      </c>
      <c r="I333">
        <f>_xlfn.RANK.EQ(Table1[[#This Row],[Projected Ending Elo]], Table1[Projected Ending Elo])</f>
        <v>331</v>
      </c>
      <c r="J333" t="str">
        <f>VLOOKUP(Table1[[#This Row],[Team]], Sheet1!$A$2:$G$370, 4, FALSE)</f>
        <v>9-22</v>
      </c>
      <c r="K333" s="3">
        <f>VLOOKUP(Table1[[#This Row],[Team]], Sheet1!$A$2:$G$370, 5, FALSE)</f>
        <v>0.28999999999999998</v>
      </c>
      <c r="L333" t="str">
        <f>VLOOKUP(Table1[[#This Row],[Team]], Sheet1!$A$2:$G$370, 6, FALSE)</f>
        <v>7-13</v>
      </c>
      <c r="M333" s="3">
        <f>VLOOKUP(Table1[[#This Row],[Team]], Sheet1!$A$2:$G$370, 7, FALSE)</f>
        <v>0.35</v>
      </c>
    </row>
    <row r="334" spans="1:13" x14ac:dyDescent="0.45">
      <c r="A334">
        <v>334</v>
      </c>
      <c r="B334" t="s">
        <v>366</v>
      </c>
      <c r="C334" t="s">
        <v>154</v>
      </c>
      <c r="D334" t="s">
        <v>443</v>
      </c>
      <c r="E334">
        <v>12</v>
      </c>
      <c r="F334" t="str">
        <f>Table1[[#This Row],[Team]]</f>
        <v>Central Arkansas</v>
      </c>
      <c r="G334">
        <v>1287.42804245351</v>
      </c>
      <c r="H334">
        <f>VLOOKUP(Table1[[#This Row],[Team]], Sheet1!$A$2:$G$370, 3, FALSE)</f>
        <v>1285.1591089873</v>
      </c>
      <c r="I334">
        <f>_xlfn.RANK.EQ(Table1[[#This Row],[Projected Ending Elo]], Table1[Projected Ending Elo])</f>
        <v>332</v>
      </c>
      <c r="J334" t="str">
        <f>VLOOKUP(Table1[[#This Row],[Team]], Sheet1!$A$2:$G$370, 4, FALSE)</f>
        <v>10-21</v>
      </c>
      <c r="K334" s="3">
        <f>VLOOKUP(Table1[[#This Row],[Team]], Sheet1!$A$2:$G$370, 5, FALSE)</f>
        <v>0.32300000000000001</v>
      </c>
      <c r="L334" t="str">
        <f>VLOOKUP(Table1[[#This Row],[Team]], Sheet1!$A$2:$G$370, 6, FALSE)</f>
        <v>6-12</v>
      </c>
      <c r="M334" s="3">
        <f>VLOOKUP(Table1[[#This Row],[Team]], Sheet1!$A$2:$G$370, 7, FALSE)</f>
        <v>0.33333333333333298</v>
      </c>
    </row>
    <row r="335" spans="1:13" x14ac:dyDescent="0.45">
      <c r="A335">
        <v>326</v>
      </c>
      <c r="B335" t="s">
        <v>361</v>
      </c>
      <c r="C335" t="s">
        <v>304</v>
      </c>
      <c r="D335" t="s">
        <v>304</v>
      </c>
      <c r="E335">
        <v>5</v>
      </c>
      <c r="F335" t="str">
        <f>Table1[[#This Row],[Team]]</f>
        <v>Le Moyne</v>
      </c>
      <c r="G335">
        <v>1303.29628205934</v>
      </c>
      <c r="H335">
        <f>VLOOKUP(Table1[[#This Row],[Team]], Sheet1!$A$2:$G$370, 3, FALSE)</f>
        <v>1283.49374050391</v>
      </c>
      <c r="I335">
        <f>_xlfn.RANK.EQ(Table1[[#This Row],[Projected Ending Elo]], Table1[Projected Ending Elo])</f>
        <v>333</v>
      </c>
      <c r="J335" t="str">
        <f>VLOOKUP(Table1[[#This Row],[Team]], Sheet1!$A$2:$G$370, 4, FALSE)</f>
        <v>14-17</v>
      </c>
      <c r="K335" s="3">
        <f>VLOOKUP(Table1[[#This Row],[Team]], Sheet1!$A$2:$G$370, 5, FALSE)</f>
        <v>0.45200000000000001</v>
      </c>
      <c r="L335" t="str">
        <f>VLOOKUP(Table1[[#This Row],[Team]], Sheet1!$A$2:$G$370, 6, FALSE)</f>
        <v>8-8</v>
      </c>
      <c r="M335" s="3">
        <f>VLOOKUP(Table1[[#This Row],[Team]], Sheet1!$A$2:$G$370, 7, FALSE)</f>
        <v>0.5</v>
      </c>
    </row>
    <row r="336" spans="1:13" x14ac:dyDescent="0.45">
      <c r="A336">
        <v>328</v>
      </c>
      <c r="B336" t="s">
        <v>362</v>
      </c>
      <c r="C336" t="s">
        <v>276</v>
      </c>
      <c r="D336" t="s">
        <v>445</v>
      </c>
      <c r="E336">
        <v>8</v>
      </c>
      <c r="F336" t="str">
        <f>Table1[[#This Row],[Team]]</f>
        <v>Southeast Missouri</v>
      </c>
      <c r="G336">
        <v>1301.2741501578701</v>
      </c>
      <c r="H336">
        <f>VLOOKUP(Table1[[#This Row],[Team]], Sheet1!$A$2:$G$370, 3, FALSE)</f>
        <v>1280.6330463633601</v>
      </c>
      <c r="I336">
        <f>_xlfn.RANK.EQ(Table1[[#This Row],[Projected Ending Elo]], Table1[Projected Ending Elo])</f>
        <v>334</v>
      </c>
      <c r="J336" t="str">
        <f>VLOOKUP(Table1[[#This Row],[Team]], Sheet1!$A$2:$G$370, 4, FALSE)</f>
        <v>13-18</v>
      </c>
      <c r="K336" s="3">
        <f>VLOOKUP(Table1[[#This Row],[Team]], Sheet1!$A$2:$G$370, 5, FALSE)</f>
        <v>0.41899999999999998</v>
      </c>
      <c r="L336" t="str">
        <f>VLOOKUP(Table1[[#This Row],[Team]], Sheet1!$A$2:$G$370, 6, FALSE)</f>
        <v>9-11</v>
      </c>
      <c r="M336" s="3">
        <f>VLOOKUP(Table1[[#This Row],[Team]], Sheet1!$A$2:$G$370, 7, FALSE)</f>
        <v>0.45</v>
      </c>
    </row>
    <row r="337" spans="1:13" x14ac:dyDescent="0.45">
      <c r="A337">
        <v>354</v>
      </c>
      <c r="B337" t="s">
        <v>388</v>
      </c>
      <c r="C337" t="s">
        <v>104</v>
      </c>
      <c r="D337" t="s">
        <v>444</v>
      </c>
      <c r="E337">
        <v>9</v>
      </c>
      <c r="F337" t="str">
        <f>Table1[[#This Row],[Team]]</f>
        <v>Houston Christian</v>
      </c>
      <c r="G337">
        <v>1242.4444073659599</v>
      </c>
      <c r="H337">
        <f>VLOOKUP(Table1[[#This Row],[Team]], Sheet1!$A$2:$G$370, 3, FALSE)</f>
        <v>1274.4320911252601</v>
      </c>
      <c r="I337">
        <f>_xlfn.RANK.EQ(Table1[[#This Row],[Projected Ending Elo]], Table1[Projected Ending Elo])</f>
        <v>335</v>
      </c>
      <c r="J337" t="str">
        <f>VLOOKUP(Table1[[#This Row],[Team]], Sheet1!$A$2:$G$370, 4, FALSE)</f>
        <v>12-19</v>
      </c>
      <c r="K337" s="3">
        <f>VLOOKUP(Table1[[#This Row],[Team]], Sheet1!$A$2:$G$370, 5, FALSE)</f>
        <v>0.38700000000000001</v>
      </c>
      <c r="L337" t="str">
        <f>VLOOKUP(Table1[[#This Row],[Team]], Sheet1!$A$2:$G$370, 6, FALSE)</f>
        <v>8-12</v>
      </c>
      <c r="M337" s="3">
        <f>VLOOKUP(Table1[[#This Row],[Team]], Sheet1!$A$2:$G$370, 7, FALSE)</f>
        <v>0.4</v>
      </c>
    </row>
    <row r="338" spans="1:13" x14ac:dyDescent="0.45">
      <c r="A338">
        <v>252</v>
      </c>
      <c r="B338" t="s">
        <v>283</v>
      </c>
      <c r="C338" t="s">
        <v>225</v>
      </c>
      <c r="D338" t="s">
        <v>446</v>
      </c>
      <c r="E338">
        <v>8</v>
      </c>
      <c r="F338" t="str">
        <f>Table1[[#This Row],[Team]]</f>
        <v>Lehigh</v>
      </c>
      <c r="G338">
        <v>1402.2114271867299</v>
      </c>
      <c r="H338">
        <f>VLOOKUP(Table1[[#This Row],[Team]], Sheet1!$A$2:$G$370, 3, FALSE)</f>
        <v>1272.86586984768</v>
      </c>
      <c r="I338">
        <f>_xlfn.RANK.EQ(Table1[[#This Row],[Projected Ending Elo]], Table1[Projected Ending Elo])</f>
        <v>336</v>
      </c>
      <c r="J338" t="str">
        <f>VLOOKUP(Table1[[#This Row],[Team]], Sheet1!$A$2:$G$370, 4, FALSE)</f>
        <v>14-15</v>
      </c>
      <c r="K338" s="3">
        <f>VLOOKUP(Table1[[#This Row],[Team]], Sheet1!$A$2:$G$370, 5, FALSE)</f>
        <v>0.48299999999999998</v>
      </c>
      <c r="L338" t="str">
        <f>VLOOKUP(Table1[[#This Row],[Team]], Sheet1!$A$2:$G$370, 6, FALSE)</f>
        <v>9-9</v>
      </c>
      <c r="M338" s="3">
        <f>VLOOKUP(Table1[[#This Row],[Team]], Sheet1!$A$2:$G$370, 7, FALSE)</f>
        <v>0.5</v>
      </c>
    </row>
    <row r="339" spans="1:13" x14ac:dyDescent="0.45">
      <c r="A339">
        <v>297</v>
      </c>
      <c r="B339" t="s">
        <v>330</v>
      </c>
      <c r="C339" t="s">
        <v>276</v>
      </c>
      <c r="D339" t="s">
        <v>445</v>
      </c>
      <c r="E339">
        <v>5</v>
      </c>
      <c r="F339" t="str">
        <f>Table1[[#This Row],[Team]]</f>
        <v>Western Illinois</v>
      </c>
      <c r="G339">
        <v>1344.8924853629901</v>
      </c>
      <c r="H339">
        <f>VLOOKUP(Table1[[#This Row],[Team]], Sheet1!$A$2:$G$370, 3, FALSE)</f>
        <v>1271.55126054885</v>
      </c>
      <c r="I339">
        <f>_xlfn.RANK.EQ(Table1[[#This Row],[Projected Ending Elo]], Table1[Projected Ending Elo])</f>
        <v>337</v>
      </c>
      <c r="J339" t="str">
        <f>VLOOKUP(Table1[[#This Row],[Team]], Sheet1!$A$2:$G$370, 4, FALSE)</f>
        <v>16-15</v>
      </c>
      <c r="K339" s="3">
        <f>VLOOKUP(Table1[[#This Row],[Team]], Sheet1!$A$2:$G$370, 5, FALSE)</f>
        <v>0.51600000000000001</v>
      </c>
      <c r="L339" t="str">
        <f>VLOOKUP(Table1[[#This Row],[Team]], Sheet1!$A$2:$G$370, 6, FALSE)</f>
        <v>10-10</v>
      </c>
      <c r="M339" s="3">
        <f>VLOOKUP(Table1[[#This Row],[Team]], Sheet1!$A$2:$G$370, 7, FALSE)</f>
        <v>0.5</v>
      </c>
    </row>
    <row r="340" spans="1:13" x14ac:dyDescent="0.45">
      <c r="A340">
        <v>352</v>
      </c>
      <c r="B340" t="s">
        <v>385</v>
      </c>
      <c r="C340" t="s">
        <v>117</v>
      </c>
      <c r="D340" t="s">
        <v>436</v>
      </c>
      <c r="E340">
        <v>11</v>
      </c>
      <c r="F340" t="str">
        <f>Table1[[#This Row],[Team]]</f>
        <v>Cal Poly</v>
      </c>
      <c r="G340">
        <v>1249.14707237312</v>
      </c>
      <c r="H340">
        <f>VLOOKUP(Table1[[#This Row],[Team]], Sheet1!$A$2:$G$370, 3, FALSE)</f>
        <v>1265.71777060829</v>
      </c>
      <c r="I340">
        <f>_xlfn.RANK.EQ(Table1[[#This Row],[Projected Ending Elo]], Table1[Projected Ending Elo])</f>
        <v>338</v>
      </c>
      <c r="J340" t="str">
        <f>VLOOKUP(Table1[[#This Row],[Team]], Sheet1!$A$2:$G$370, 4, FALSE)</f>
        <v>7-25</v>
      </c>
      <c r="K340" s="3">
        <f>VLOOKUP(Table1[[#This Row],[Team]], Sheet1!$A$2:$G$370, 5, FALSE)</f>
        <v>0.219</v>
      </c>
      <c r="L340" t="str">
        <f>VLOOKUP(Table1[[#This Row],[Team]], Sheet1!$A$2:$G$370, 6, FALSE)</f>
        <v>4-16</v>
      </c>
      <c r="M340" s="3">
        <f>VLOOKUP(Table1[[#This Row],[Team]], Sheet1!$A$2:$G$370, 7, FALSE)</f>
        <v>0.2</v>
      </c>
    </row>
    <row r="341" spans="1:13" x14ac:dyDescent="0.45">
      <c r="A341">
        <v>357</v>
      </c>
      <c r="B341" t="s">
        <v>390</v>
      </c>
      <c r="C341" t="s">
        <v>287</v>
      </c>
      <c r="D341" t="s">
        <v>287</v>
      </c>
      <c r="E341">
        <v>11</v>
      </c>
      <c r="F341" t="str">
        <f>Table1[[#This Row],[Team]]</f>
        <v>Florida A&amp;M</v>
      </c>
      <c r="G341">
        <v>1240.3506672451899</v>
      </c>
      <c r="H341">
        <f>VLOOKUP(Table1[[#This Row],[Team]], Sheet1!$A$2:$G$370, 3, FALSE)</f>
        <v>1261.7564313094899</v>
      </c>
      <c r="I341">
        <f>_xlfn.RANK.EQ(Table1[[#This Row],[Projected Ending Elo]], Table1[Projected Ending Elo])</f>
        <v>339</v>
      </c>
      <c r="J341" t="str">
        <f>VLOOKUP(Table1[[#This Row],[Team]], Sheet1!$A$2:$G$370, 4, FALSE)</f>
        <v>9-20</v>
      </c>
      <c r="K341" s="3">
        <f>VLOOKUP(Table1[[#This Row],[Team]], Sheet1!$A$2:$G$370, 5, FALSE)</f>
        <v>0.31</v>
      </c>
      <c r="L341" t="str">
        <f>VLOOKUP(Table1[[#This Row],[Team]], Sheet1!$A$2:$G$370, 6, FALSE)</f>
        <v>7-11</v>
      </c>
      <c r="M341" s="3">
        <f>VLOOKUP(Table1[[#This Row],[Team]], Sheet1!$A$2:$G$370, 7, FALSE)</f>
        <v>0.38888888888888901</v>
      </c>
    </row>
    <row r="342" spans="1:13" x14ac:dyDescent="0.45">
      <c r="A342">
        <v>320</v>
      </c>
      <c r="B342" t="s">
        <v>353</v>
      </c>
      <c r="C342" t="s">
        <v>135</v>
      </c>
      <c r="D342" t="s">
        <v>135</v>
      </c>
      <c r="E342">
        <v>11</v>
      </c>
      <c r="F342" t="str">
        <f>Table1[[#This Row],[Team]]</f>
        <v>Northern Illinois</v>
      </c>
      <c r="G342">
        <v>1311.43697723796</v>
      </c>
      <c r="H342">
        <f>VLOOKUP(Table1[[#This Row],[Team]], Sheet1!$A$2:$G$370, 3, FALSE)</f>
        <v>1260.8244408106</v>
      </c>
      <c r="I342">
        <f>_xlfn.RANK.EQ(Table1[[#This Row],[Projected Ending Elo]], Table1[Projected Ending Elo])</f>
        <v>340</v>
      </c>
      <c r="J342" t="str">
        <f>VLOOKUP(Table1[[#This Row],[Team]], Sheet1!$A$2:$G$370, 4, FALSE)</f>
        <v>11-19</v>
      </c>
      <c r="K342" s="3">
        <f>VLOOKUP(Table1[[#This Row],[Team]], Sheet1!$A$2:$G$370, 5, FALSE)</f>
        <v>0.36699999999999999</v>
      </c>
      <c r="L342" t="str">
        <f>VLOOKUP(Table1[[#This Row],[Team]], Sheet1!$A$2:$G$370, 6, FALSE)</f>
        <v>6-12</v>
      </c>
      <c r="M342" s="3">
        <f>VLOOKUP(Table1[[#This Row],[Team]], Sheet1!$A$2:$G$370, 7, FALSE)</f>
        <v>0.33333333333333298</v>
      </c>
    </row>
    <row r="343" spans="1:13" x14ac:dyDescent="0.45">
      <c r="A343">
        <v>318</v>
      </c>
      <c r="B343" t="s">
        <v>351</v>
      </c>
      <c r="C343" t="s">
        <v>276</v>
      </c>
      <c r="D343" t="s">
        <v>445</v>
      </c>
      <c r="E343">
        <v>4</v>
      </c>
      <c r="F343" t="str">
        <f>Table1[[#This Row],[Team]]</f>
        <v>SIUE</v>
      </c>
      <c r="G343">
        <v>1314.5626925300901</v>
      </c>
      <c r="H343">
        <f>VLOOKUP(Table1[[#This Row],[Team]], Sheet1!$A$2:$G$370, 3, FALSE)</f>
        <v>1260.3610506084499</v>
      </c>
      <c r="I343">
        <f>_xlfn.RANK.EQ(Table1[[#This Row],[Projected Ending Elo]], Table1[Projected Ending Elo])</f>
        <v>341</v>
      </c>
      <c r="J343" t="str">
        <f>VLOOKUP(Table1[[#This Row],[Team]], Sheet1!$A$2:$G$370, 4, FALSE)</f>
        <v>17-14</v>
      </c>
      <c r="K343" s="3">
        <f>VLOOKUP(Table1[[#This Row],[Team]], Sheet1!$A$2:$G$370, 5, FALSE)</f>
        <v>0.54800000000000004</v>
      </c>
      <c r="L343" t="str">
        <f>VLOOKUP(Table1[[#This Row],[Team]], Sheet1!$A$2:$G$370, 6, FALSE)</f>
        <v>11-9</v>
      </c>
      <c r="M343" s="3">
        <f>VLOOKUP(Table1[[#This Row],[Team]], Sheet1!$A$2:$G$370, 7, FALSE)</f>
        <v>0.55000000000000004</v>
      </c>
    </row>
    <row r="344" spans="1:13" x14ac:dyDescent="0.45">
      <c r="A344">
        <v>350</v>
      </c>
      <c r="B344" t="s">
        <v>383</v>
      </c>
      <c r="C344" t="s">
        <v>123</v>
      </c>
      <c r="D344" t="s">
        <v>438</v>
      </c>
      <c r="E344">
        <v>9</v>
      </c>
      <c r="F344" t="str">
        <f>Table1[[#This Row],[Team]]</f>
        <v>USC Upstate</v>
      </c>
      <c r="G344">
        <v>1260.1834307758299</v>
      </c>
      <c r="H344">
        <f>VLOOKUP(Table1[[#This Row],[Team]], Sheet1!$A$2:$G$370, 3, FALSE)</f>
        <v>1259.9966590571901</v>
      </c>
      <c r="I344">
        <f>_xlfn.RANK.EQ(Table1[[#This Row],[Projected Ending Elo]], Table1[Projected Ending Elo])</f>
        <v>342</v>
      </c>
      <c r="J344" t="str">
        <f>VLOOKUP(Table1[[#This Row],[Team]], Sheet1!$A$2:$G$370, 4, FALSE)</f>
        <v>8-23</v>
      </c>
      <c r="K344" s="3">
        <f>VLOOKUP(Table1[[#This Row],[Team]], Sheet1!$A$2:$G$370, 5, FALSE)</f>
        <v>0.25800000000000001</v>
      </c>
      <c r="L344" t="str">
        <f>VLOOKUP(Table1[[#This Row],[Team]], Sheet1!$A$2:$G$370, 6, FALSE)</f>
        <v>4-12</v>
      </c>
      <c r="M344" s="3">
        <f>VLOOKUP(Table1[[#This Row],[Team]], Sheet1!$A$2:$G$370, 7, FALSE)</f>
        <v>0.25</v>
      </c>
    </row>
    <row r="345" spans="1:13" x14ac:dyDescent="0.45">
      <c r="A345">
        <v>331</v>
      </c>
      <c r="B345" t="s">
        <v>364</v>
      </c>
      <c r="C345" t="s">
        <v>276</v>
      </c>
      <c r="D345" t="s">
        <v>445</v>
      </c>
      <c r="E345">
        <v>9</v>
      </c>
      <c r="F345" t="str">
        <f>Table1[[#This Row],[Team]]</f>
        <v>Eastern Illinois</v>
      </c>
      <c r="G345">
        <v>1297.0995795692399</v>
      </c>
      <c r="H345">
        <f>VLOOKUP(Table1[[#This Row],[Team]], Sheet1!$A$2:$G$370, 3, FALSE)</f>
        <v>1257.6066157938999</v>
      </c>
      <c r="I345">
        <f>_xlfn.RANK.EQ(Table1[[#This Row],[Projected Ending Elo]], Table1[Projected Ending Elo])</f>
        <v>343</v>
      </c>
      <c r="J345" t="str">
        <f>VLOOKUP(Table1[[#This Row],[Team]], Sheet1!$A$2:$G$370, 4, FALSE)</f>
        <v>12-19</v>
      </c>
      <c r="K345" s="3">
        <f>VLOOKUP(Table1[[#This Row],[Team]], Sheet1!$A$2:$G$370, 5, FALSE)</f>
        <v>0.38700000000000001</v>
      </c>
      <c r="L345" t="str">
        <f>VLOOKUP(Table1[[#This Row],[Team]], Sheet1!$A$2:$G$370, 6, FALSE)</f>
        <v>9-11</v>
      </c>
      <c r="M345" s="3">
        <f>VLOOKUP(Table1[[#This Row],[Team]], Sheet1!$A$2:$G$370, 7, FALSE)</f>
        <v>0.45</v>
      </c>
    </row>
    <row r="346" spans="1:13" x14ac:dyDescent="0.45">
      <c r="A346">
        <v>332</v>
      </c>
      <c r="B346" t="s">
        <v>367</v>
      </c>
      <c r="C346" t="s">
        <v>287</v>
      </c>
      <c r="D346" t="s">
        <v>287</v>
      </c>
      <c r="E346">
        <v>7</v>
      </c>
      <c r="F346" t="str">
        <f>Table1[[#This Row],[Team]]</f>
        <v>Alcorn St.</v>
      </c>
      <c r="G346">
        <v>1294.30582883905</v>
      </c>
      <c r="H346">
        <f>VLOOKUP(Table1[[#This Row],[Team]], Sheet1!$A$2:$G$370, 3, FALSE)</f>
        <v>1256.88372336217</v>
      </c>
      <c r="I346">
        <f>_xlfn.RANK.EQ(Table1[[#This Row],[Projected Ending Elo]], Table1[Projected Ending Elo])</f>
        <v>344</v>
      </c>
      <c r="J346" t="str">
        <f>VLOOKUP(Table1[[#This Row],[Team]], Sheet1!$A$2:$G$370, 4, FALSE)</f>
        <v>11-20</v>
      </c>
      <c r="K346" s="3">
        <f>VLOOKUP(Table1[[#This Row],[Team]], Sheet1!$A$2:$G$370, 5, FALSE)</f>
        <v>0.35499999999999998</v>
      </c>
      <c r="L346" t="str">
        <f>VLOOKUP(Table1[[#This Row],[Team]], Sheet1!$A$2:$G$370, 6, FALSE)</f>
        <v>9-9</v>
      </c>
      <c r="M346" s="3">
        <f>VLOOKUP(Table1[[#This Row],[Team]], Sheet1!$A$2:$G$370, 7, FALSE)</f>
        <v>0.5</v>
      </c>
    </row>
    <row r="347" spans="1:13" x14ac:dyDescent="0.45">
      <c r="A347">
        <v>345</v>
      </c>
      <c r="B347" t="s">
        <v>376</v>
      </c>
      <c r="C347" t="s">
        <v>276</v>
      </c>
      <c r="D347" t="s">
        <v>445</v>
      </c>
      <c r="E347">
        <v>11</v>
      </c>
      <c r="F347" t="str">
        <f>Table1[[#This Row],[Team]]</f>
        <v>Tennessee Martin</v>
      </c>
      <c r="G347">
        <v>1265.8491065190401</v>
      </c>
      <c r="H347">
        <f>VLOOKUP(Table1[[#This Row],[Team]], Sheet1!$A$2:$G$370, 3, FALSE)</f>
        <v>1255.62486469951</v>
      </c>
      <c r="I347">
        <f>_xlfn.RANK.EQ(Table1[[#This Row],[Projected Ending Elo]], Table1[Projected Ending Elo])</f>
        <v>345</v>
      </c>
      <c r="J347" t="str">
        <f>VLOOKUP(Table1[[#This Row],[Team]], Sheet1!$A$2:$G$370, 4, FALSE)</f>
        <v>12-19</v>
      </c>
      <c r="K347" s="3">
        <f>VLOOKUP(Table1[[#This Row],[Team]], Sheet1!$A$2:$G$370, 5, FALSE)</f>
        <v>0.38700000000000001</v>
      </c>
      <c r="L347" t="str">
        <f>VLOOKUP(Table1[[#This Row],[Team]], Sheet1!$A$2:$G$370, 6, FALSE)</f>
        <v>8-12</v>
      </c>
      <c r="M347" s="3">
        <f>VLOOKUP(Table1[[#This Row],[Team]], Sheet1!$A$2:$G$370, 7, FALSE)</f>
        <v>0.4</v>
      </c>
    </row>
    <row r="348" spans="1:13" x14ac:dyDescent="0.45">
      <c r="A348">
        <v>275</v>
      </c>
      <c r="B348" t="s">
        <v>307</v>
      </c>
      <c r="C348" t="s">
        <v>141</v>
      </c>
      <c r="D348" t="s">
        <v>141</v>
      </c>
      <c r="E348">
        <v>14</v>
      </c>
      <c r="F348" t="str">
        <f>Table1[[#This Row],[Team]]</f>
        <v>Stony Brook</v>
      </c>
      <c r="G348">
        <v>1377.5537991275501</v>
      </c>
      <c r="H348">
        <f>VLOOKUP(Table1[[#This Row],[Team]], Sheet1!$A$2:$G$370, 3, FALSE)</f>
        <v>1251.32427045601</v>
      </c>
      <c r="I348">
        <f>_xlfn.RANK.EQ(Table1[[#This Row],[Projected Ending Elo]], Table1[Projected Ending Elo])</f>
        <v>346</v>
      </c>
      <c r="J348" t="str">
        <f>VLOOKUP(Table1[[#This Row],[Team]], Sheet1!$A$2:$G$370, 4, FALSE)</f>
        <v>12-19</v>
      </c>
      <c r="K348" s="3">
        <f>VLOOKUP(Table1[[#This Row],[Team]], Sheet1!$A$2:$G$370, 5, FALSE)</f>
        <v>0.38700000000000001</v>
      </c>
      <c r="L348" t="str">
        <f>VLOOKUP(Table1[[#This Row],[Team]], Sheet1!$A$2:$G$370, 6, FALSE)</f>
        <v>7-11</v>
      </c>
      <c r="M348" s="3">
        <f>VLOOKUP(Table1[[#This Row],[Team]], Sheet1!$A$2:$G$370, 7, FALSE)</f>
        <v>0.38888888888888901</v>
      </c>
    </row>
    <row r="349" spans="1:13" x14ac:dyDescent="0.45">
      <c r="A349">
        <v>346</v>
      </c>
      <c r="B349" t="s">
        <v>380</v>
      </c>
      <c r="C349" t="s">
        <v>287</v>
      </c>
      <c r="D349" t="s">
        <v>287</v>
      </c>
      <c r="E349">
        <v>8</v>
      </c>
      <c r="F349" t="str">
        <f>Table1[[#This Row],[Team]]</f>
        <v>Prairie View A&amp;M</v>
      </c>
      <c r="G349">
        <v>1264.8828087489001</v>
      </c>
      <c r="H349">
        <f>VLOOKUP(Table1[[#This Row],[Team]], Sheet1!$A$2:$G$370, 3, FALSE)</f>
        <v>1243.2271914637899</v>
      </c>
      <c r="I349">
        <f>_xlfn.RANK.EQ(Table1[[#This Row],[Projected Ending Elo]], Table1[Projected Ending Elo])</f>
        <v>347</v>
      </c>
      <c r="J349" t="str">
        <f>VLOOKUP(Table1[[#This Row],[Team]], Sheet1!$A$2:$G$370, 4, FALSE)</f>
        <v>12-19</v>
      </c>
      <c r="K349" s="3">
        <f>VLOOKUP(Table1[[#This Row],[Team]], Sheet1!$A$2:$G$370, 5, FALSE)</f>
        <v>0.38700000000000001</v>
      </c>
      <c r="L349" t="str">
        <f>VLOOKUP(Table1[[#This Row],[Team]], Sheet1!$A$2:$G$370, 6, FALSE)</f>
        <v>9-9</v>
      </c>
      <c r="M349" s="3">
        <f>VLOOKUP(Table1[[#This Row],[Team]], Sheet1!$A$2:$G$370, 7, FALSE)</f>
        <v>0.5</v>
      </c>
    </row>
    <row r="350" spans="1:13" x14ac:dyDescent="0.45">
      <c r="A350">
        <v>314</v>
      </c>
      <c r="B350" t="s">
        <v>347</v>
      </c>
      <c r="C350" t="s">
        <v>230</v>
      </c>
      <c r="D350" t="s">
        <v>230</v>
      </c>
      <c r="E350">
        <v>12</v>
      </c>
      <c r="F350" t="str">
        <f>Table1[[#This Row],[Team]]</f>
        <v>Canisius</v>
      </c>
      <c r="G350">
        <v>1321.3464844446701</v>
      </c>
      <c r="H350">
        <f>VLOOKUP(Table1[[#This Row],[Team]], Sheet1!$A$2:$G$370, 3, FALSE)</f>
        <v>1241.0069229164601</v>
      </c>
      <c r="I350">
        <f>_xlfn.RANK.EQ(Table1[[#This Row],[Projected Ending Elo]], Table1[Projected Ending Elo])</f>
        <v>348</v>
      </c>
      <c r="J350" t="str">
        <f>VLOOKUP(Table1[[#This Row],[Team]], Sheet1!$A$2:$G$370, 4, FALSE)</f>
        <v>11-20</v>
      </c>
      <c r="K350" s="3">
        <f>VLOOKUP(Table1[[#This Row],[Team]], Sheet1!$A$2:$G$370, 5, FALSE)</f>
        <v>0.35499999999999998</v>
      </c>
      <c r="L350" t="str">
        <f>VLOOKUP(Table1[[#This Row],[Team]], Sheet1!$A$2:$G$370, 6, FALSE)</f>
        <v>8-12</v>
      </c>
      <c r="M350" s="3">
        <f>VLOOKUP(Table1[[#This Row],[Team]], Sheet1!$A$2:$G$370, 7, FALSE)</f>
        <v>0.4</v>
      </c>
    </row>
    <row r="351" spans="1:13" x14ac:dyDescent="0.45">
      <c r="A351">
        <v>330</v>
      </c>
      <c r="B351" t="s">
        <v>363</v>
      </c>
      <c r="C351" t="s">
        <v>254</v>
      </c>
      <c r="D351" t="s">
        <v>254</v>
      </c>
      <c r="E351">
        <v>6</v>
      </c>
      <c r="F351" t="str">
        <f>Table1[[#This Row],[Team]]</f>
        <v>Delaware St.</v>
      </c>
      <c r="G351">
        <v>1299.6779908328799</v>
      </c>
      <c r="H351">
        <f>VLOOKUP(Table1[[#This Row],[Team]], Sheet1!$A$2:$G$370, 3, FALSE)</f>
        <v>1236.17191764668</v>
      </c>
      <c r="I351">
        <f>_xlfn.RANK.EQ(Table1[[#This Row],[Projected Ending Elo]], Table1[Projected Ending Elo])</f>
        <v>349</v>
      </c>
      <c r="J351" t="str">
        <f>VLOOKUP(Table1[[#This Row],[Team]], Sheet1!$A$2:$G$370, 4, FALSE)</f>
        <v>12-17</v>
      </c>
      <c r="K351" s="3">
        <f>VLOOKUP(Table1[[#This Row],[Team]], Sheet1!$A$2:$G$370, 5, FALSE)</f>
        <v>0.41399999999999998</v>
      </c>
      <c r="L351" t="str">
        <f>VLOOKUP(Table1[[#This Row],[Team]], Sheet1!$A$2:$G$370, 6, FALSE)</f>
        <v>6-8</v>
      </c>
      <c r="M351" s="3">
        <f>VLOOKUP(Table1[[#This Row],[Team]], Sheet1!$A$2:$G$370, 7, FALSE)</f>
        <v>0.42857142857142899</v>
      </c>
    </row>
    <row r="352" spans="1:13" x14ac:dyDescent="0.45">
      <c r="A352">
        <v>349</v>
      </c>
      <c r="B352" t="s">
        <v>382</v>
      </c>
      <c r="C352" t="s">
        <v>304</v>
      </c>
      <c r="D352" t="s">
        <v>304</v>
      </c>
      <c r="E352">
        <v>8</v>
      </c>
      <c r="F352" t="str">
        <f>Table1[[#This Row],[Team]]</f>
        <v>Fairleigh Dickinson</v>
      </c>
      <c r="G352">
        <v>1262.13176190889</v>
      </c>
      <c r="H352">
        <f>VLOOKUP(Table1[[#This Row],[Team]], Sheet1!$A$2:$G$370, 3, FALSE)</f>
        <v>1234.81402018069</v>
      </c>
      <c r="I352">
        <f>_xlfn.RANK.EQ(Table1[[#This Row],[Projected Ending Elo]], Table1[Projected Ending Elo])</f>
        <v>350</v>
      </c>
      <c r="J352" t="str">
        <f>VLOOKUP(Table1[[#This Row],[Team]], Sheet1!$A$2:$G$370, 4, FALSE)</f>
        <v>12-19</v>
      </c>
      <c r="K352" s="3">
        <f>VLOOKUP(Table1[[#This Row],[Team]], Sheet1!$A$2:$G$370, 5, FALSE)</f>
        <v>0.38700000000000001</v>
      </c>
      <c r="L352" t="str">
        <f>VLOOKUP(Table1[[#This Row],[Team]], Sheet1!$A$2:$G$370, 6, FALSE)</f>
        <v>7-9</v>
      </c>
      <c r="M352" s="3">
        <f>VLOOKUP(Table1[[#This Row],[Team]], Sheet1!$A$2:$G$370, 7, FALSE)</f>
        <v>0.4375</v>
      </c>
    </row>
    <row r="353" spans="1:13" x14ac:dyDescent="0.45">
      <c r="A353">
        <v>303</v>
      </c>
      <c r="B353" t="s">
        <v>337</v>
      </c>
      <c r="C353" t="s">
        <v>154</v>
      </c>
      <c r="D353" t="s">
        <v>443</v>
      </c>
      <c r="E353">
        <v>10</v>
      </c>
      <c r="F353" t="str">
        <f>Table1[[#This Row],[Team]]</f>
        <v>Bellarmine</v>
      </c>
      <c r="G353">
        <v>1339.9796748030501</v>
      </c>
      <c r="H353">
        <f>VLOOKUP(Table1[[#This Row],[Team]], Sheet1!$A$2:$G$370, 3, FALSE)</f>
        <v>1233.7886890759601</v>
      </c>
      <c r="I353">
        <f>_xlfn.RANK.EQ(Table1[[#This Row],[Projected Ending Elo]], Table1[Projected Ending Elo])</f>
        <v>351</v>
      </c>
      <c r="J353" t="str">
        <f>VLOOKUP(Table1[[#This Row],[Team]], Sheet1!$A$2:$G$370, 4, FALSE)</f>
        <v>12-19</v>
      </c>
      <c r="K353" s="3">
        <f>VLOOKUP(Table1[[#This Row],[Team]], Sheet1!$A$2:$G$370, 5, FALSE)</f>
        <v>0.38700000000000001</v>
      </c>
      <c r="L353" t="str">
        <f>VLOOKUP(Table1[[#This Row],[Team]], Sheet1!$A$2:$G$370, 6, FALSE)</f>
        <v>7-11</v>
      </c>
      <c r="M353" s="3">
        <f>VLOOKUP(Table1[[#This Row],[Team]], Sheet1!$A$2:$G$370, 7, FALSE)</f>
        <v>0.38888888888888901</v>
      </c>
    </row>
    <row r="354" spans="1:13" x14ac:dyDescent="0.45">
      <c r="A354">
        <v>310</v>
      </c>
      <c r="B354" t="s">
        <v>343</v>
      </c>
      <c r="C354" t="s">
        <v>287</v>
      </c>
      <c r="D354" t="s">
        <v>287</v>
      </c>
      <c r="E354">
        <v>9</v>
      </c>
      <c r="F354" t="str">
        <f>Table1[[#This Row],[Team]]</f>
        <v>Bethune Cookman</v>
      </c>
      <c r="G354">
        <v>1327.9950402864999</v>
      </c>
      <c r="H354">
        <f>VLOOKUP(Table1[[#This Row],[Team]], Sheet1!$A$2:$G$370, 3, FALSE)</f>
        <v>1231.9713702097699</v>
      </c>
      <c r="I354">
        <f>_xlfn.RANK.EQ(Table1[[#This Row],[Projected Ending Elo]], Table1[Projected Ending Elo])</f>
        <v>352</v>
      </c>
      <c r="J354" t="str">
        <f>VLOOKUP(Table1[[#This Row],[Team]], Sheet1!$A$2:$G$370, 4, FALSE)</f>
        <v>11-19</v>
      </c>
      <c r="K354" s="3">
        <f>VLOOKUP(Table1[[#This Row],[Team]], Sheet1!$A$2:$G$370, 5, FALSE)</f>
        <v>0.36699999999999999</v>
      </c>
      <c r="L354" t="str">
        <f>VLOOKUP(Table1[[#This Row],[Team]], Sheet1!$A$2:$G$370, 6, FALSE)</f>
        <v>9-9</v>
      </c>
      <c r="M354" s="3">
        <f>VLOOKUP(Table1[[#This Row],[Team]], Sheet1!$A$2:$G$370, 7, FALSE)</f>
        <v>0.5</v>
      </c>
    </row>
    <row r="355" spans="1:13" x14ac:dyDescent="0.45">
      <c r="A355">
        <v>294</v>
      </c>
      <c r="B355" t="s">
        <v>326</v>
      </c>
      <c r="C355" t="s">
        <v>304</v>
      </c>
      <c r="D355" t="s">
        <v>304</v>
      </c>
      <c r="E355">
        <v>2</v>
      </c>
      <c r="F355" t="str">
        <f>Table1[[#This Row],[Team]]</f>
        <v>Central Connecticut</v>
      </c>
      <c r="G355">
        <v>1349.0102184873399</v>
      </c>
      <c r="H355">
        <f>VLOOKUP(Table1[[#This Row],[Team]], Sheet1!$A$2:$G$370, 3, FALSE)</f>
        <v>1230.44560347897</v>
      </c>
      <c r="I355">
        <f>_xlfn.RANK.EQ(Table1[[#This Row],[Projected Ending Elo]], Table1[Projected Ending Elo])</f>
        <v>353</v>
      </c>
      <c r="J355" t="str">
        <f>VLOOKUP(Table1[[#This Row],[Team]], Sheet1!$A$2:$G$370, 4, FALSE)</f>
        <v>15-14</v>
      </c>
      <c r="K355" s="3">
        <f>VLOOKUP(Table1[[#This Row],[Team]], Sheet1!$A$2:$G$370, 5, FALSE)</f>
        <v>0.51700000000000002</v>
      </c>
      <c r="L355" t="str">
        <f>VLOOKUP(Table1[[#This Row],[Team]], Sheet1!$A$2:$G$370, 6, FALSE)</f>
        <v>9-7</v>
      </c>
      <c r="M355" s="3">
        <f>VLOOKUP(Table1[[#This Row],[Team]], Sheet1!$A$2:$G$370, 7, FALSE)</f>
        <v>0.5625</v>
      </c>
    </row>
    <row r="356" spans="1:13" x14ac:dyDescent="0.45">
      <c r="A356">
        <v>329</v>
      </c>
      <c r="B356" t="s">
        <v>360</v>
      </c>
      <c r="C356" t="s">
        <v>190</v>
      </c>
      <c r="D356" t="s">
        <v>442</v>
      </c>
      <c r="E356">
        <v>10</v>
      </c>
      <c r="F356" t="str">
        <f>Table1[[#This Row],[Team]]</f>
        <v>Idaho St.</v>
      </c>
      <c r="G356">
        <v>1299.9208393076101</v>
      </c>
      <c r="H356">
        <f>VLOOKUP(Table1[[#This Row],[Team]], Sheet1!$A$2:$G$370, 3, FALSE)</f>
        <v>1204.8278292380801</v>
      </c>
      <c r="I356">
        <f>_xlfn.RANK.EQ(Table1[[#This Row],[Projected Ending Elo]], Table1[Projected Ending Elo])</f>
        <v>354</v>
      </c>
      <c r="J356" t="str">
        <f>VLOOKUP(Table1[[#This Row],[Team]], Sheet1!$A$2:$G$370, 4, FALSE)</f>
        <v>9-20</v>
      </c>
      <c r="K356" s="3">
        <f>VLOOKUP(Table1[[#This Row],[Team]], Sheet1!$A$2:$G$370, 5, FALSE)</f>
        <v>0.31</v>
      </c>
      <c r="L356" t="str">
        <f>VLOOKUP(Table1[[#This Row],[Team]], Sheet1!$A$2:$G$370, 6, FALSE)</f>
        <v>5-13</v>
      </c>
      <c r="M356" s="3">
        <f>VLOOKUP(Table1[[#This Row],[Team]], Sheet1!$A$2:$G$370, 7, FALSE)</f>
        <v>0.27777777777777801</v>
      </c>
    </row>
    <row r="357" spans="1:13" x14ac:dyDescent="0.45">
      <c r="A357">
        <v>343</v>
      </c>
      <c r="B357" t="s">
        <v>374</v>
      </c>
      <c r="C357" t="s">
        <v>135</v>
      </c>
      <c r="D357" t="s">
        <v>135</v>
      </c>
      <c r="E357">
        <v>12</v>
      </c>
      <c r="F357" t="str">
        <f>Table1[[#This Row],[Team]]</f>
        <v>Buffalo</v>
      </c>
      <c r="G357">
        <v>1271.1923122184701</v>
      </c>
      <c r="H357">
        <f>VLOOKUP(Table1[[#This Row],[Team]], Sheet1!$A$2:$G$370, 3, FALSE)</f>
        <v>1198.65595154071</v>
      </c>
      <c r="I357">
        <f>_xlfn.RANK.EQ(Table1[[#This Row],[Projected Ending Elo]], Table1[Projected Ending Elo])</f>
        <v>355</v>
      </c>
      <c r="J357" t="str">
        <f>VLOOKUP(Table1[[#This Row],[Team]], Sheet1!$A$2:$G$370, 4, FALSE)</f>
        <v>9-21</v>
      </c>
      <c r="K357" s="3">
        <f>VLOOKUP(Table1[[#This Row],[Team]], Sheet1!$A$2:$G$370, 5, FALSE)</f>
        <v>0.3</v>
      </c>
      <c r="L357" t="str">
        <f>VLOOKUP(Table1[[#This Row],[Team]], Sheet1!$A$2:$G$370, 6, FALSE)</f>
        <v>5-13</v>
      </c>
      <c r="M357" s="3">
        <f>VLOOKUP(Table1[[#This Row],[Team]], Sheet1!$A$2:$G$370, 7, FALSE)</f>
        <v>0.27777777777777801</v>
      </c>
    </row>
    <row r="358" spans="1:13" x14ac:dyDescent="0.45">
      <c r="A358">
        <v>351</v>
      </c>
      <c r="B358" t="s">
        <v>384</v>
      </c>
      <c r="C358" t="s">
        <v>304</v>
      </c>
      <c r="D358" t="s">
        <v>304</v>
      </c>
      <c r="E358">
        <v>9</v>
      </c>
      <c r="F358" t="str">
        <f>Table1[[#This Row],[Team]]</f>
        <v>Saint Francis</v>
      </c>
      <c r="G358">
        <v>1250.65039376049</v>
      </c>
      <c r="H358">
        <f>VLOOKUP(Table1[[#This Row],[Team]], Sheet1!$A$2:$G$370, 3, FALSE)</f>
        <v>1196.75019819406</v>
      </c>
      <c r="I358">
        <f>_xlfn.RANK.EQ(Table1[[#This Row],[Projected Ending Elo]], Table1[Projected Ending Elo])</f>
        <v>356</v>
      </c>
      <c r="J358" t="str">
        <f>VLOOKUP(Table1[[#This Row],[Team]], Sheet1!$A$2:$G$370, 4, FALSE)</f>
        <v>11-19</v>
      </c>
      <c r="K358" s="3">
        <f>VLOOKUP(Table1[[#This Row],[Team]], Sheet1!$A$2:$G$370, 5, FALSE)</f>
        <v>0.36699999999999999</v>
      </c>
      <c r="L358" t="str">
        <f>VLOOKUP(Table1[[#This Row],[Team]], Sheet1!$A$2:$G$370, 6, FALSE)</f>
        <v>7-9</v>
      </c>
      <c r="M358" s="3">
        <f>VLOOKUP(Table1[[#This Row],[Team]], Sheet1!$A$2:$G$370, 7, FALSE)</f>
        <v>0.4375</v>
      </c>
    </row>
    <row r="359" spans="1:13" x14ac:dyDescent="0.45">
      <c r="A359">
        <v>364</v>
      </c>
      <c r="B359" t="s">
        <v>397</v>
      </c>
      <c r="C359" t="s">
        <v>287</v>
      </c>
      <c r="D359" t="s">
        <v>287</v>
      </c>
      <c r="E359">
        <v>12</v>
      </c>
      <c r="F359" t="str">
        <f>Table1[[#This Row],[Team]]</f>
        <v>Mississippi Valley St.</v>
      </c>
      <c r="G359">
        <v>1097.82655059846</v>
      </c>
      <c r="H359">
        <f>VLOOKUP(Table1[[#This Row],[Team]], Sheet1!$A$2:$G$370, 3, FALSE)</f>
        <v>1182.0613776871101</v>
      </c>
      <c r="I359">
        <f>_xlfn.RANK.EQ(Table1[[#This Row],[Projected Ending Elo]], Table1[Projected Ending Elo])</f>
        <v>357</v>
      </c>
      <c r="J359" t="str">
        <f>VLOOKUP(Table1[[#This Row],[Team]], Sheet1!$A$2:$G$370, 4, FALSE)</f>
        <v>5-26</v>
      </c>
      <c r="K359" s="3">
        <f>VLOOKUP(Table1[[#This Row],[Team]], Sheet1!$A$2:$G$370, 5, FALSE)</f>
        <v>0.161</v>
      </c>
      <c r="L359" t="str">
        <f>VLOOKUP(Table1[[#This Row],[Team]], Sheet1!$A$2:$G$370, 6, FALSE)</f>
        <v>4-14</v>
      </c>
      <c r="M359" s="3">
        <f>VLOOKUP(Table1[[#This Row],[Team]], Sheet1!$A$2:$G$370, 7, FALSE)</f>
        <v>0.22222222222222199</v>
      </c>
    </row>
    <row r="360" spans="1:13" x14ac:dyDescent="0.45">
      <c r="A360">
        <v>358</v>
      </c>
      <c r="B360" t="s">
        <v>391</v>
      </c>
      <c r="C360" t="s">
        <v>104</v>
      </c>
      <c r="D360" t="s">
        <v>444</v>
      </c>
      <c r="E360">
        <v>11</v>
      </c>
      <c r="F360" t="str">
        <f>Table1[[#This Row],[Team]]</f>
        <v>Texas A&amp;M Commerce</v>
      </c>
      <c r="G360">
        <v>1217.94631178192</v>
      </c>
      <c r="H360">
        <f>VLOOKUP(Table1[[#This Row],[Team]], Sheet1!$A$2:$G$370, 3, FALSE)</f>
        <v>1160.6575213684</v>
      </c>
      <c r="I360">
        <f>_xlfn.RANK.EQ(Table1[[#This Row],[Projected Ending Elo]], Table1[Projected Ending Elo])</f>
        <v>358</v>
      </c>
      <c r="J360" t="str">
        <f>VLOOKUP(Table1[[#This Row],[Team]], Sheet1!$A$2:$G$370, 4, FALSE)</f>
        <v>7-24</v>
      </c>
      <c r="K360" s="3">
        <f>VLOOKUP(Table1[[#This Row],[Team]], Sheet1!$A$2:$G$370, 5, FALSE)</f>
        <v>0.22600000000000001</v>
      </c>
      <c r="L360" t="str">
        <f>VLOOKUP(Table1[[#This Row],[Team]], Sheet1!$A$2:$G$370, 6, FALSE)</f>
        <v>6-14</v>
      </c>
      <c r="M360" s="3">
        <f>VLOOKUP(Table1[[#This Row],[Team]], Sheet1!$A$2:$G$370, 7, FALSE)</f>
        <v>0.3</v>
      </c>
    </row>
    <row r="361" spans="1:13" x14ac:dyDescent="0.45">
      <c r="A361">
        <v>362</v>
      </c>
      <c r="B361" t="s">
        <v>395</v>
      </c>
      <c r="C361" t="s">
        <v>175</v>
      </c>
      <c r="D361" t="s">
        <v>441</v>
      </c>
      <c r="E361">
        <v>11</v>
      </c>
      <c r="F361" t="str">
        <f>Table1[[#This Row],[Team]]</f>
        <v>IU Indy</v>
      </c>
      <c r="G361">
        <v>1178.86818546421</v>
      </c>
      <c r="H361">
        <f>VLOOKUP(Table1[[#This Row],[Team]], Sheet1!$A$2:$G$370, 3, FALSE)</f>
        <v>1136.8701835034201</v>
      </c>
      <c r="I361">
        <f>_xlfn.RANK.EQ(Table1[[#This Row],[Projected Ending Elo]], Table1[Projected Ending Elo])</f>
        <v>359</v>
      </c>
      <c r="J361" t="str">
        <f>VLOOKUP(Table1[[#This Row],[Team]], Sheet1!$A$2:$G$370, 4, FALSE)</f>
        <v>9-22</v>
      </c>
      <c r="K361" s="3">
        <f>VLOOKUP(Table1[[#This Row],[Team]], Sheet1!$A$2:$G$370, 5, FALSE)</f>
        <v>0.28999999999999998</v>
      </c>
      <c r="L361" t="str">
        <f>VLOOKUP(Table1[[#This Row],[Team]], Sheet1!$A$2:$G$370, 6, FALSE)</f>
        <v>5-15</v>
      </c>
      <c r="M361" s="3">
        <f>VLOOKUP(Table1[[#This Row],[Team]], Sheet1!$A$2:$G$370, 7, FALSE)</f>
        <v>0.25</v>
      </c>
    </row>
    <row r="362" spans="1:13" x14ac:dyDescent="0.45">
      <c r="A362">
        <v>360</v>
      </c>
      <c r="B362" t="s">
        <v>393</v>
      </c>
      <c r="C362" t="s">
        <v>254</v>
      </c>
      <c r="D362" t="s">
        <v>254</v>
      </c>
      <c r="E362">
        <v>7</v>
      </c>
      <c r="F362" t="str">
        <f>Table1[[#This Row],[Team]]</f>
        <v>Maryland Eastern Shore</v>
      </c>
      <c r="G362">
        <v>1188.4056956126301</v>
      </c>
      <c r="H362">
        <f>VLOOKUP(Table1[[#This Row],[Team]], Sheet1!$A$2:$G$370, 3, FALSE)</f>
        <v>1117.6488206648301</v>
      </c>
      <c r="I362">
        <f>_xlfn.RANK.EQ(Table1[[#This Row],[Projected Ending Elo]], Table1[Projected Ending Elo])</f>
        <v>360</v>
      </c>
      <c r="J362" t="str">
        <f>VLOOKUP(Table1[[#This Row],[Team]], Sheet1!$A$2:$G$370, 4, FALSE)</f>
        <v>8-22</v>
      </c>
      <c r="K362" s="3">
        <f>VLOOKUP(Table1[[#This Row],[Team]], Sheet1!$A$2:$G$370, 5, FALSE)</f>
        <v>0.26700000000000002</v>
      </c>
      <c r="L362" t="str">
        <f>VLOOKUP(Table1[[#This Row],[Team]], Sheet1!$A$2:$G$370, 6, FALSE)</f>
        <v>4-10</v>
      </c>
      <c r="M362" s="3">
        <f>VLOOKUP(Table1[[#This Row],[Team]], Sheet1!$A$2:$G$370, 7, FALSE)</f>
        <v>0.28571428571428598</v>
      </c>
    </row>
    <row r="363" spans="1:13" x14ac:dyDescent="0.45">
      <c r="A363">
        <v>289</v>
      </c>
      <c r="B363" t="s">
        <v>320</v>
      </c>
      <c r="C363" t="s">
        <v>104</v>
      </c>
      <c r="D363" t="s">
        <v>444</v>
      </c>
      <c r="E363">
        <v>12</v>
      </c>
      <c r="F363" t="str">
        <f>Table1[[#This Row],[Team]]</f>
        <v>Southeastern Louisiana</v>
      </c>
      <c r="G363">
        <v>1359.7211376769301</v>
      </c>
      <c r="H363">
        <f>VLOOKUP(Table1[[#This Row],[Team]], Sheet1!$A$2:$G$370, 3, FALSE)</f>
        <v>1093.8592136908301</v>
      </c>
      <c r="I363">
        <f>_xlfn.RANK.EQ(Table1[[#This Row],[Projected Ending Elo]], Table1[Projected Ending Elo])</f>
        <v>361</v>
      </c>
      <c r="J363" t="str">
        <f>VLOOKUP(Table1[[#This Row],[Team]], Sheet1!$A$2:$G$370, 4, FALSE)</f>
        <v>7-23</v>
      </c>
      <c r="K363" s="3">
        <f>VLOOKUP(Table1[[#This Row],[Team]], Sheet1!$A$2:$G$370, 5, FALSE)</f>
        <v>0.23300000000000001</v>
      </c>
      <c r="L363" t="str">
        <f>VLOOKUP(Table1[[#This Row],[Team]], Sheet1!$A$2:$G$370, 6, FALSE)</f>
        <v>5-15</v>
      </c>
      <c r="M363" s="3">
        <f>VLOOKUP(Table1[[#This Row],[Team]], Sheet1!$A$2:$G$370, 7, FALSE)</f>
        <v>0.25</v>
      </c>
    </row>
    <row r="364" spans="1:13" x14ac:dyDescent="0.45">
      <c r="A364">
        <v>363</v>
      </c>
      <c r="B364" t="s">
        <v>396</v>
      </c>
      <c r="C364" t="s">
        <v>254</v>
      </c>
      <c r="D364" t="s">
        <v>254</v>
      </c>
      <c r="E364">
        <v>8</v>
      </c>
      <c r="F364" t="str">
        <f>Table1[[#This Row],[Team]]</f>
        <v>Coppin St.</v>
      </c>
      <c r="G364">
        <v>1175.7034637310501</v>
      </c>
      <c r="H364">
        <f>VLOOKUP(Table1[[#This Row],[Team]], Sheet1!$A$2:$G$370, 3, FALSE)</f>
        <v>1089.28048693135</v>
      </c>
      <c r="I364">
        <f>_xlfn.RANK.EQ(Table1[[#This Row],[Projected Ending Elo]], Table1[Projected Ending Elo])</f>
        <v>362</v>
      </c>
      <c r="J364" t="str">
        <f>VLOOKUP(Table1[[#This Row],[Team]], Sheet1!$A$2:$G$370, 4, FALSE)</f>
        <v>6-23</v>
      </c>
      <c r="K364" s="3">
        <f>VLOOKUP(Table1[[#This Row],[Team]], Sheet1!$A$2:$G$370, 5, FALSE)</f>
        <v>0.20699999999999999</v>
      </c>
      <c r="L364" t="str">
        <f>VLOOKUP(Table1[[#This Row],[Team]], Sheet1!$A$2:$G$370, 6, FALSE)</f>
        <v>4-10</v>
      </c>
      <c r="M364" s="3">
        <f>VLOOKUP(Table1[[#This Row],[Team]], Sheet1!$A$2:$G$370, 7, FALSE)</f>
        <v>0.28571428571428598</v>
      </c>
    </row>
    <row r="365" spans="1:13" x14ac:dyDescent="0.45">
      <c r="A365">
        <v>186</v>
      </c>
      <c r="B365" t="s">
        <v>214</v>
      </c>
      <c r="C365" t="s">
        <v>208</v>
      </c>
      <c r="D365" t="s">
        <v>440</v>
      </c>
      <c r="E365">
        <v>9</v>
      </c>
      <c r="F365" t="str">
        <f>Table1[[#This Row],[Team]]</f>
        <v>St. Thomas</v>
      </c>
      <c r="G365">
        <v>1469.6213689834401</v>
      </c>
      <c r="H365">
        <f>VLOOKUP(Table1[[#This Row],[Team]], Sheet1!$A$2:$G$370, 3, FALSE)</f>
        <v>1074.56791423345</v>
      </c>
      <c r="I365">
        <f>_xlfn.RANK.EQ(Table1[[#This Row],[Projected Ending Elo]], Table1[Projected Ending Elo])</f>
        <v>363</v>
      </c>
      <c r="J365" t="str">
        <f>VLOOKUP(Table1[[#This Row],[Team]], Sheet1!$A$2:$G$370, 4, FALSE)</f>
        <v>7-24</v>
      </c>
      <c r="K365" s="3">
        <f>VLOOKUP(Table1[[#This Row],[Team]], Sheet1!$A$2:$G$370, 5, FALSE)</f>
        <v>0.22600000000000001</v>
      </c>
      <c r="L365" t="str">
        <f>VLOOKUP(Table1[[#This Row],[Team]], Sheet1!$A$2:$G$370, 6, FALSE)</f>
        <v>3-13</v>
      </c>
      <c r="M365" s="3">
        <f>VLOOKUP(Table1[[#This Row],[Team]], Sheet1!$A$2:$G$370, 7, FALSE)</f>
        <v>0.1875</v>
      </c>
    </row>
  </sheetData>
  <conditionalFormatting sqref="B2:B365">
    <cfRule type="expression" dxfId="0" priority="1">
      <formula>$E2=1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4290-7758-443C-B9DF-D9C49088A8F6}">
  <dimension ref="B1:H39"/>
  <sheetViews>
    <sheetView showGridLines="0" zoomScale="90" zoomScaleNormal="90" workbookViewId="0">
      <selection activeCell="H28" sqref="H28"/>
    </sheetView>
  </sheetViews>
  <sheetFormatPr defaultRowHeight="14.25" x14ac:dyDescent="0.45"/>
  <cols>
    <col min="2" max="3" width="14.06640625" customWidth="1"/>
    <col min="6" max="6" width="14.06640625" customWidth="1"/>
    <col min="7" max="7" width="13.265625" customWidth="1"/>
    <col min="8" max="8" width="12.9296875" customWidth="1"/>
  </cols>
  <sheetData>
    <row r="1" spans="2:8" ht="14.65" thickBot="1" x14ac:dyDescent="0.5"/>
    <row r="2" spans="2:8" ht="14.65" thickBot="1" x14ac:dyDescent="0.5">
      <c r="B2" s="4" t="s">
        <v>1</v>
      </c>
      <c r="C2" s="5" t="s">
        <v>0</v>
      </c>
      <c r="D2" s="6" t="s">
        <v>594</v>
      </c>
      <c r="F2" s="4" t="s">
        <v>0</v>
      </c>
      <c r="G2" s="4" t="s">
        <v>1</v>
      </c>
      <c r="H2" s="6" t="s">
        <v>619</v>
      </c>
    </row>
    <row r="3" spans="2:8" x14ac:dyDescent="0.45">
      <c r="B3" s="7" t="s">
        <v>6</v>
      </c>
      <c r="C3" s="8" t="s">
        <v>5</v>
      </c>
      <c r="D3" s="9" t="s">
        <v>596</v>
      </c>
      <c r="F3" s="13" t="s">
        <v>10</v>
      </c>
      <c r="G3" s="8" t="s">
        <v>428</v>
      </c>
      <c r="H3" s="14">
        <v>5</v>
      </c>
    </row>
    <row r="4" spans="2:8" x14ac:dyDescent="0.45">
      <c r="B4" s="7" t="s">
        <v>439</v>
      </c>
      <c r="C4" s="8" t="s">
        <v>113</v>
      </c>
      <c r="D4" s="9" t="s">
        <v>597</v>
      </c>
      <c r="F4" s="13" t="s">
        <v>16</v>
      </c>
      <c r="G4" s="8" t="s">
        <v>428</v>
      </c>
      <c r="H4" s="14">
        <v>6</v>
      </c>
    </row>
    <row r="5" spans="2:8" x14ac:dyDescent="0.45">
      <c r="B5" s="7" t="s">
        <v>250</v>
      </c>
      <c r="C5" s="8" t="s">
        <v>54</v>
      </c>
      <c r="D5" s="9" t="s">
        <v>598</v>
      </c>
      <c r="F5" s="13" t="s">
        <v>27</v>
      </c>
      <c r="G5" s="8" t="s">
        <v>430</v>
      </c>
      <c r="H5" s="14">
        <v>7</v>
      </c>
    </row>
    <row r="6" spans="2:8" x14ac:dyDescent="0.45">
      <c r="B6" s="7" t="s">
        <v>432</v>
      </c>
      <c r="C6" s="8" t="s">
        <v>53</v>
      </c>
      <c r="D6" s="9" t="s">
        <v>599</v>
      </c>
      <c r="F6" s="13" t="s">
        <v>20</v>
      </c>
      <c r="G6" s="8" t="s">
        <v>6</v>
      </c>
      <c r="H6" s="14">
        <v>8</v>
      </c>
    </row>
    <row r="7" spans="2:8" x14ac:dyDescent="0.45">
      <c r="B7" s="7" t="s">
        <v>443</v>
      </c>
      <c r="C7" s="8" t="s">
        <v>153</v>
      </c>
      <c r="D7" s="9" t="s">
        <v>600</v>
      </c>
      <c r="F7" s="13" t="s">
        <v>46</v>
      </c>
      <c r="G7" s="8" t="s">
        <v>8</v>
      </c>
      <c r="H7" s="14">
        <v>10</v>
      </c>
    </row>
    <row r="8" spans="2:8" x14ac:dyDescent="0.45">
      <c r="B8" s="7" t="s">
        <v>430</v>
      </c>
      <c r="C8" s="8" t="s">
        <v>14</v>
      </c>
      <c r="D8" s="9" t="s">
        <v>601</v>
      </c>
      <c r="F8" s="13" t="s">
        <v>35</v>
      </c>
      <c r="G8" s="8" t="s">
        <v>429</v>
      </c>
      <c r="H8" s="14">
        <v>11</v>
      </c>
    </row>
    <row r="9" spans="2:8" x14ac:dyDescent="0.45">
      <c r="B9" s="7" t="s">
        <v>442</v>
      </c>
      <c r="C9" s="8" t="s">
        <v>206</v>
      </c>
      <c r="D9" s="9" t="s">
        <v>602</v>
      </c>
      <c r="F9" s="13" t="s">
        <v>29</v>
      </c>
      <c r="G9" s="8" t="s">
        <v>429</v>
      </c>
      <c r="H9" s="14">
        <v>12</v>
      </c>
    </row>
    <row r="10" spans="2:8" x14ac:dyDescent="0.45">
      <c r="B10" s="7" t="s">
        <v>438</v>
      </c>
      <c r="C10" s="8" t="s">
        <v>122</v>
      </c>
      <c r="D10" s="9" t="s">
        <v>599</v>
      </c>
      <c r="F10" s="13" t="s">
        <v>22</v>
      </c>
      <c r="G10" s="8" t="s">
        <v>8</v>
      </c>
      <c r="H10" s="14">
        <v>13</v>
      </c>
    </row>
    <row r="11" spans="2:8" x14ac:dyDescent="0.45">
      <c r="B11" s="7" t="s">
        <v>429</v>
      </c>
      <c r="C11" s="8" t="s">
        <v>18</v>
      </c>
      <c r="D11" s="9" t="s">
        <v>603</v>
      </c>
      <c r="F11" s="13" t="s">
        <v>30</v>
      </c>
      <c r="G11" s="8" t="s">
        <v>429</v>
      </c>
      <c r="H11" s="14">
        <v>14</v>
      </c>
    </row>
    <row r="12" spans="2:8" x14ac:dyDescent="0.45">
      <c r="B12" s="7" t="s">
        <v>436</v>
      </c>
      <c r="C12" s="8" t="s">
        <v>116</v>
      </c>
      <c r="D12" s="9" t="s">
        <v>604</v>
      </c>
      <c r="F12" s="13" t="s">
        <v>32</v>
      </c>
      <c r="G12" s="8" t="s">
        <v>8</v>
      </c>
      <c r="H12" s="14">
        <v>15</v>
      </c>
    </row>
    <row r="13" spans="2:8" x14ac:dyDescent="0.45">
      <c r="B13" s="7" t="s">
        <v>428</v>
      </c>
      <c r="C13" s="8" t="s">
        <v>3</v>
      </c>
      <c r="D13" s="9" t="s">
        <v>605</v>
      </c>
      <c r="F13" s="13" t="s">
        <v>7</v>
      </c>
      <c r="G13" s="8" t="s">
        <v>8</v>
      </c>
      <c r="H13" s="14">
        <v>16</v>
      </c>
    </row>
    <row r="14" spans="2:8" x14ac:dyDescent="0.45">
      <c r="B14" s="7" t="s">
        <v>141</v>
      </c>
      <c r="C14" s="8" t="s">
        <v>192</v>
      </c>
      <c r="D14" s="9" t="s">
        <v>606</v>
      </c>
      <c r="F14" s="13" t="s">
        <v>57</v>
      </c>
      <c r="G14" s="8" t="s">
        <v>429</v>
      </c>
      <c r="H14" s="14">
        <v>17</v>
      </c>
    </row>
    <row r="15" spans="2:8" x14ac:dyDescent="0.45">
      <c r="B15" s="7" t="s">
        <v>126</v>
      </c>
      <c r="C15" s="8" t="s">
        <v>139</v>
      </c>
      <c r="D15" s="9" t="s">
        <v>607</v>
      </c>
      <c r="F15" s="13" t="s">
        <v>34</v>
      </c>
      <c r="G15" s="8" t="s">
        <v>429</v>
      </c>
      <c r="H15" s="14">
        <v>18</v>
      </c>
    </row>
    <row r="16" spans="2:8" x14ac:dyDescent="0.45">
      <c r="B16" s="7" t="s">
        <v>441</v>
      </c>
      <c r="C16" s="8" t="s">
        <v>188</v>
      </c>
      <c r="D16" s="9" t="s">
        <v>608</v>
      </c>
      <c r="F16" s="13" t="s">
        <v>68</v>
      </c>
      <c r="G16" s="8" t="s">
        <v>6</v>
      </c>
      <c r="H16" s="14">
        <v>20</v>
      </c>
    </row>
    <row r="17" spans="2:8" x14ac:dyDescent="0.45">
      <c r="B17" s="7" t="s">
        <v>434</v>
      </c>
      <c r="C17" s="8" t="s">
        <v>94</v>
      </c>
      <c r="D17" s="9" t="s">
        <v>609</v>
      </c>
      <c r="F17" s="13" t="s">
        <v>44</v>
      </c>
      <c r="G17" s="8" t="s">
        <v>430</v>
      </c>
      <c r="H17" s="14">
        <v>21</v>
      </c>
    </row>
    <row r="18" spans="2:8" x14ac:dyDescent="0.45">
      <c r="B18" s="7" t="s">
        <v>230</v>
      </c>
      <c r="C18" s="8" t="s">
        <v>257</v>
      </c>
      <c r="D18" s="9" t="s">
        <v>610</v>
      </c>
      <c r="F18" s="13" t="s">
        <v>67</v>
      </c>
      <c r="G18" s="8" t="s">
        <v>428</v>
      </c>
      <c r="H18" s="14">
        <v>22</v>
      </c>
    </row>
    <row r="19" spans="2:8" x14ac:dyDescent="0.45">
      <c r="B19" s="7" t="s">
        <v>135</v>
      </c>
      <c r="C19" s="8" t="s">
        <v>134</v>
      </c>
      <c r="D19" s="9" t="s">
        <v>611</v>
      </c>
      <c r="F19" s="13" t="s">
        <v>23</v>
      </c>
      <c r="G19" s="8" t="s">
        <v>428</v>
      </c>
      <c r="H19" s="14">
        <v>23</v>
      </c>
    </row>
    <row r="20" spans="2:8" x14ac:dyDescent="0.45">
      <c r="B20" s="7" t="s">
        <v>254</v>
      </c>
      <c r="C20" s="8" t="s">
        <v>266</v>
      </c>
      <c r="D20" s="9" t="s">
        <v>612</v>
      </c>
      <c r="F20" s="13" t="s">
        <v>73</v>
      </c>
      <c r="G20" s="8" t="s">
        <v>8</v>
      </c>
      <c r="H20" s="14">
        <v>24</v>
      </c>
    </row>
    <row r="21" spans="2:8" x14ac:dyDescent="0.45">
      <c r="B21" s="7" t="s">
        <v>433</v>
      </c>
      <c r="C21" s="8" t="s">
        <v>105</v>
      </c>
      <c r="D21" s="9" t="s">
        <v>601</v>
      </c>
      <c r="F21" s="13" t="s">
        <v>9</v>
      </c>
      <c r="G21" s="8" t="s">
        <v>428</v>
      </c>
      <c r="H21" s="14">
        <v>25</v>
      </c>
    </row>
    <row r="22" spans="2:8" x14ac:dyDescent="0.45">
      <c r="B22" s="7" t="s">
        <v>431</v>
      </c>
      <c r="C22" s="8" t="s">
        <v>69</v>
      </c>
      <c r="D22" s="9" t="s">
        <v>598</v>
      </c>
      <c r="F22" s="13" t="s">
        <v>28</v>
      </c>
      <c r="G22" s="8" t="s">
        <v>430</v>
      </c>
      <c r="H22" s="14">
        <v>26</v>
      </c>
    </row>
    <row r="23" spans="2:8" x14ac:dyDescent="0.45">
      <c r="B23" s="7" t="s">
        <v>304</v>
      </c>
      <c r="C23" s="8" t="s">
        <v>303</v>
      </c>
      <c r="D23" s="9" t="s">
        <v>613</v>
      </c>
      <c r="F23" s="13" t="s">
        <v>87</v>
      </c>
      <c r="G23" s="8" t="s">
        <v>428</v>
      </c>
      <c r="H23" s="14">
        <v>27</v>
      </c>
    </row>
    <row r="24" spans="2:8" x14ac:dyDescent="0.45">
      <c r="B24" s="7" t="s">
        <v>445</v>
      </c>
      <c r="C24" s="8" t="s">
        <v>285</v>
      </c>
      <c r="D24" s="9" t="s">
        <v>602</v>
      </c>
      <c r="F24" s="13" t="s">
        <v>24</v>
      </c>
      <c r="G24" s="8" t="s">
        <v>8</v>
      </c>
      <c r="H24" s="14">
        <v>28</v>
      </c>
    </row>
    <row r="25" spans="2:8" x14ac:dyDescent="0.45">
      <c r="B25" s="7" t="s">
        <v>446</v>
      </c>
      <c r="C25" s="8" t="s">
        <v>224</v>
      </c>
      <c r="D25" s="9" t="s">
        <v>607</v>
      </c>
      <c r="F25" s="13" t="s">
        <v>50</v>
      </c>
      <c r="G25" s="8" t="s">
        <v>6</v>
      </c>
      <c r="H25" s="14">
        <v>29</v>
      </c>
    </row>
    <row r="26" spans="2:8" x14ac:dyDescent="0.45">
      <c r="B26" s="7" t="s">
        <v>8</v>
      </c>
      <c r="C26" s="8" t="s">
        <v>11</v>
      </c>
      <c r="D26" s="9" t="s">
        <v>598</v>
      </c>
      <c r="F26" s="13" t="s">
        <v>49</v>
      </c>
      <c r="G26" s="8" t="s">
        <v>13</v>
      </c>
      <c r="H26" s="14">
        <v>30</v>
      </c>
    </row>
    <row r="27" spans="2:8" x14ac:dyDescent="0.45">
      <c r="B27" s="7" t="s">
        <v>437</v>
      </c>
      <c r="C27" s="8" t="s">
        <v>142</v>
      </c>
      <c r="D27" s="9" t="s">
        <v>614</v>
      </c>
      <c r="F27" s="13" t="s">
        <v>47</v>
      </c>
      <c r="G27" s="8" t="s">
        <v>6</v>
      </c>
      <c r="H27" s="14">
        <v>31</v>
      </c>
    </row>
    <row r="28" spans="2:8" x14ac:dyDescent="0.45">
      <c r="B28" s="7" t="s">
        <v>444</v>
      </c>
      <c r="C28" s="8" t="s">
        <v>103</v>
      </c>
      <c r="D28" s="9" t="s">
        <v>601</v>
      </c>
      <c r="F28" s="13" t="s">
        <v>25</v>
      </c>
      <c r="G28" s="8" t="s">
        <v>428</v>
      </c>
      <c r="H28" s="14">
        <v>32</v>
      </c>
    </row>
    <row r="29" spans="2:8" x14ac:dyDescent="0.45">
      <c r="B29" s="7" t="s">
        <v>440</v>
      </c>
      <c r="C29" s="8" t="s">
        <v>207</v>
      </c>
      <c r="D29" s="9" t="s">
        <v>615</v>
      </c>
      <c r="F29" s="13" t="s">
        <v>45</v>
      </c>
      <c r="G29" s="8" t="s">
        <v>429</v>
      </c>
      <c r="H29" s="14">
        <v>33</v>
      </c>
    </row>
    <row r="30" spans="2:8" x14ac:dyDescent="0.45">
      <c r="B30" s="7" t="s">
        <v>435</v>
      </c>
      <c r="C30" s="8" t="s">
        <v>128</v>
      </c>
      <c r="D30" s="9" t="s">
        <v>600</v>
      </c>
      <c r="F30" s="13" t="s">
        <v>21</v>
      </c>
      <c r="G30" s="8" t="s">
        <v>430</v>
      </c>
      <c r="H30" s="14">
        <v>34</v>
      </c>
    </row>
    <row r="31" spans="2:8" x14ac:dyDescent="0.45">
      <c r="B31" s="7" t="s">
        <v>287</v>
      </c>
      <c r="C31" s="8" t="s">
        <v>313</v>
      </c>
      <c r="D31" s="9" t="s">
        <v>606</v>
      </c>
      <c r="F31" s="13" t="s">
        <v>31</v>
      </c>
      <c r="G31" s="8" t="s">
        <v>428</v>
      </c>
      <c r="H31" s="14">
        <v>36</v>
      </c>
    </row>
    <row r="32" spans="2:8" x14ac:dyDescent="0.45">
      <c r="B32" s="7" t="s">
        <v>61</v>
      </c>
      <c r="C32" s="8" t="s">
        <v>60</v>
      </c>
      <c r="D32" s="9" t="s">
        <v>616</v>
      </c>
      <c r="F32" s="13" t="s">
        <v>91</v>
      </c>
      <c r="G32" s="8" t="s">
        <v>428</v>
      </c>
      <c r="H32" s="14">
        <v>37</v>
      </c>
    </row>
    <row r="33" spans="2:8" ht="14.65" thickBot="1" x14ac:dyDescent="0.5">
      <c r="B33" s="10" t="s">
        <v>13</v>
      </c>
      <c r="C33" s="11" t="s">
        <v>12</v>
      </c>
      <c r="D33" s="12" t="s">
        <v>617</v>
      </c>
      <c r="F33" s="13" t="s">
        <v>58</v>
      </c>
      <c r="G33" s="8" t="s">
        <v>6</v>
      </c>
      <c r="H33" s="14">
        <v>40</v>
      </c>
    </row>
    <row r="34" spans="2:8" x14ac:dyDescent="0.45">
      <c r="F34" s="13" t="s">
        <v>74</v>
      </c>
      <c r="G34" s="8" t="s">
        <v>431</v>
      </c>
      <c r="H34" s="14">
        <v>41</v>
      </c>
    </row>
    <row r="35" spans="2:8" x14ac:dyDescent="0.45">
      <c r="F35" s="13" t="s">
        <v>43</v>
      </c>
      <c r="G35" s="8" t="s">
        <v>429</v>
      </c>
      <c r="H35" s="14">
        <v>42</v>
      </c>
    </row>
    <row r="36" spans="2:8" x14ac:dyDescent="0.45">
      <c r="F36" s="13" t="s">
        <v>26</v>
      </c>
      <c r="G36" s="8" t="s">
        <v>8</v>
      </c>
      <c r="H36" s="14">
        <v>43</v>
      </c>
    </row>
    <row r="37" spans="2:8" x14ac:dyDescent="0.45">
      <c r="F37" s="13" t="s">
        <v>93</v>
      </c>
      <c r="G37" s="8" t="s">
        <v>430</v>
      </c>
      <c r="H37" s="14">
        <v>44</v>
      </c>
    </row>
    <row r="38" spans="2:8" x14ac:dyDescent="0.45">
      <c r="F38" s="13" t="s">
        <v>41</v>
      </c>
      <c r="G38" s="8" t="s">
        <v>6</v>
      </c>
      <c r="H38" s="14">
        <v>45</v>
      </c>
    </row>
    <row r="39" spans="2:8" ht="14.65" thickBot="1" x14ac:dyDescent="0.5">
      <c r="F39" s="15" t="s">
        <v>88</v>
      </c>
      <c r="G39" s="11" t="s">
        <v>429</v>
      </c>
      <c r="H39" s="16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D294-1E56-4FDE-970B-68CED7BCA22B}">
  <dimension ref="A1:G370"/>
  <sheetViews>
    <sheetView topLeftCell="A340" workbookViewId="0">
      <selection activeCell="A175" sqref="A175"/>
    </sheetView>
  </sheetViews>
  <sheetFormatPr defaultRowHeight="14.25" x14ac:dyDescent="0.45"/>
  <cols>
    <col min="1" max="1" width="22.796875" customWidth="1"/>
  </cols>
  <sheetData>
    <row r="1" spans="1:7" x14ac:dyDescent="0.45">
      <c r="A1" t="s">
        <v>0</v>
      </c>
      <c r="B1" t="s">
        <v>1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</row>
    <row r="2" spans="1:7" x14ac:dyDescent="0.45">
      <c r="A2" t="s">
        <v>3</v>
      </c>
      <c r="B2" t="s">
        <v>4</v>
      </c>
      <c r="C2">
        <v>2094.9805392405601</v>
      </c>
      <c r="D2" t="s">
        <v>461</v>
      </c>
      <c r="E2">
        <v>0.76700000000000002</v>
      </c>
      <c r="F2" t="s">
        <v>462</v>
      </c>
      <c r="G2">
        <v>0.75</v>
      </c>
    </row>
    <row r="3" spans="1:7" x14ac:dyDescent="0.45">
      <c r="A3" t="s">
        <v>14</v>
      </c>
      <c r="B3" t="s">
        <v>15</v>
      </c>
      <c r="C3">
        <v>2009.7658808533299</v>
      </c>
      <c r="D3" t="s">
        <v>463</v>
      </c>
      <c r="E3">
        <v>0.72399999999999998</v>
      </c>
      <c r="F3" t="s">
        <v>464</v>
      </c>
      <c r="G3">
        <v>0.7</v>
      </c>
    </row>
    <row r="4" spans="1:7" x14ac:dyDescent="0.45">
      <c r="A4" t="s">
        <v>11</v>
      </c>
      <c r="B4" t="s">
        <v>8</v>
      </c>
      <c r="C4">
        <v>2001.6713776782799</v>
      </c>
      <c r="D4" t="s">
        <v>465</v>
      </c>
      <c r="E4">
        <v>0.69</v>
      </c>
      <c r="F4" t="s">
        <v>466</v>
      </c>
      <c r="G4">
        <v>0.66666666666666696</v>
      </c>
    </row>
    <row r="5" spans="1:7" x14ac:dyDescent="0.45">
      <c r="A5" t="s">
        <v>5</v>
      </c>
      <c r="B5" t="s">
        <v>6</v>
      </c>
      <c r="C5">
        <v>1995.8941551575599</v>
      </c>
      <c r="D5" t="s">
        <v>467</v>
      </c>
      <c r="E5">
        <v>0.77400000000000002</v>
      </c>
      <c r="F5" t="s">
        <v>462</v>
      </c>
      <c r="G5">
        <v>0.75</v>
      </c>
    </row>
    <row r="6" spans="1:7" x14ac:dyDescent="0.45">
      <c r="A6" t="s">
        <v>10</v>
      </c>
      <c r="B6" t="s">
        <v>4</v>
      </c>
      <c r="C6">
        <v>1984.9849823178699</v>
      </c>
      <c r="D6" t="s">
        <v>463</v>
      </c>
      <c r="E6">
        <v>0.72399999999999998</v>
      </c>
      <c r="F6" t="s">
        <v>468</v>
      </c>
      <c r="G6">
        <v>0.65</v>
      </c>
    </row>
    <row r="7" spans="1:7" x14ac:dyDescent="0.45">
      <c r="A7" t="s">
        <v>16</v>
      </c>
      <c r="B7" t="s">
        <v>4</v>
      </c>
      <c r="C7">
        <v>1971.3237704538601</v>
      </c>
      <c r="D7" t="s">
        <v>465</v>
      </c>
      <c r="E7">
        <v>0.69</v>
      </c>
      <c r="F7" t="s">
        <v>469</v>
      </c>
      <c r="G7">
        <v>0.6</v>
      </c>
    </row>
    <row r="8" spans="1:7" x14ac:dyDescent="0.45">
      <c r="A8" t="s">
        <v>27</v>
      </c>
      <c r="B8" t="s">
        <v>15</v>
      </c>
      <c r="C8">
        <v>1970.9082681305099</v>
      </c>
      <c r="D8" t="s">
        <v>470</v>
      </c>
      <c r="E8">
        <v>0.66700000000000004</v>
      </c>
      <c r="F8" t="s">
        <v>469</v>
      </c>
      <c r="G8">
        <v>0.6</v>
      </c>
    </row>
    <row r="9" spans="1:7" x14ac:dyDescent="0.45">
      <c r="A9" t="s">
        <v>20</v>
      </c>
      <c r="B9" t="s">
        <v>6</v>
      </c>
      <c r="C9">
        <v>1941.7485976232099</v>
      </c>
      <c r="D9" t="s">
        <v>471</v>
      </c>
      <c r="E9">
        <v>0.7</v>
      </c>
      <c r="F9" t="s">
        <v>464</v>
      </c>
      <c r="G9">
        <v>0.7</v>
      </c>
    </row>
    <row r="10" spans="1:7" x14ac:dyDescent="0.45">
      <c r="A10" t="s">
        <v>12</v>
      </c>
      <c r="B10" t="s">
        <v>13</v>
      </c>
      <c r="C10">
        <v>1934.5926301516199</v>
      </c>
      <c r="D10" t="s">
        <v>472</v>
      </c>
      <c r="E10">
        <v>0.82799999999999996</v>
      </c>
      <c r="F10" t="s">
        <v>473</v>
      </c>
      <c r="G10">
        <v>0.83333333333333304</v>
      </c>
    </row>
    <row r="11" spans="1:7" x14ac:dyDescent="0.45">
      <c r="A11" t="s">
        <v>46</v>
      </c>
      <c r="B11" t="s">
        <v>8</v>
      </c>
      <c r="C11">
        <v>1930.6338156403399</v>
      </c>
      <c r="D11" t="s">
        <v>474</v>
      </c>
      <c r="E11">
        <v>0.6</v>
      </c>
      <c r="F11" t="s">
        <v>475</v>
      </c>
      <c r="G11">
        <v>0.5</v>
      </c>
    </row>
    <row r="12" spans="1:7" x14ac:dyDescent="0.45">
      <c r="A12" t="s">
        <v>35</v>
      </c>
      <c r="B12" t="s">
        <v>19</v>
      </c>
      <c r="C12">
        <v>1919.4310554876199</v>
      </c>
      <c r="D12" t="s">
        <v>476</v>
      </c>
      <c r="E12">
        <v>0.621</v>
      </c>
      <c r="F12" t="s">
        <v>477</v>
      </c>
      <c r="G12">
        <v>0.55000000000000004</v>
      </c>
    </row>
    <row r="13" spans="1:7" x14ac:dyDescent="0.45">
      <c r="A13" t="s">
        <v>29</v>
      </c>
      <c r="B13" t="s">
        <v>19</v>
      </c>
      <c r="C13">
        <v>1907.69717983858</v>
      </c>
      <c r="D13" t="s">
        <v>478</v>
      </c>
      <c r="E13">
        <v>0.61299999999999999</v>
      </c>
      <c r="F13" t="s">
        <v>477</v>
      </c>
      <c r="G13">
        <v>0.55000000000000004</v>
      </c>
    </row>
    <row r="14" spans="1:7" x14ac:dyDescent="0.45">
      <c r="A14" t="s">
        <v>22</v>
      </c>
      <c r="B14" t="s">
        <v>8</v>
      </c>
      <c r="C14">
        <v>1900.20852874608</v>
      </c>
      <c r="D14" t="s">
        <v>471</v>
      </c>
      <c r="E14">
        <v>0.7</v>
      </c>
      <c r="F14" t="s">
        <v>479</v>
      </c>
      <c r="G14">
        <v>0.61111111111111105</v>
      </c>
    </row>
    <row r="15" spans="1:7" x14ac:dyDescent="0.45">
      <c r="A15" t="s">
        <v>30</v>
      </c>
      <c r="B15" t="s">
        <v>19</v>
      </c>
      <c r="C15">
        <v>1899.9265355525399</v>
      </c>
      <c r="D15" t="s">
        <v>480</v>
      </c>
      <c r="E15">
        <v>0.64500000000000002</v>
      </c>
      <c r="F15" t="s">
        <v>477</v>
      </c>
      <c r="G15">
        <v>0.55000000000000004</v>
      </c>
    </row>
    <row r="16" spans="1:7" x14ac:dyDescent="0.45">
      <c r="A16" t="s">
        <v>32</v>
      </c>
      <c r="B16" t="s">
        <v>8</v>
      </c>
      <c r="C16">
        <v>1893.7071181369799</v>
      </c>
      <c r="D16" t="s">
        <v>481</v>
      </c>
      <c r="E16">
        <v>0.63300000000000001</v>
      </c>
      <c r="F16" t="s">
        <v>482</v>
      </c>
      <c r="G16">
        <v>0.55555555555555602</v>
      </c>
    </row>
    <row r="17" spans="1:7" x14ac:dyDescent="0.45">
      <c r="A17" t="s">
        <v>7</v>
      </c>
      <c r="B17" t="s">
        <v>8</v>
      </c>
      <c r="C17">
        <v>1892.4182953937</v>
      </c>
      <c r="D17" t="s">
        <v>471</v>
      </c>
      <c r="E17">
        <v>0.7</v>
      </c>
      <c r="F17" t="s">
        <v>466</v>
      </c>
      <c r="G17">
        <v>0.66666666666666696</v>
      </c>
    </row>
    <row r="18" spans="1:7" x14ac:dyDescent="0.45">
      <c r="A18" t="s">
        <v>57</v>
      </c>
      <c r="B18" t="s">
        <v>19</v>
      </c>
      <c r="C18">
        <v>1890.4117037661999</v>
      </c>
      <c r="D18" t="s">
        <v>483</v>
      </c>
      <c r="E18">
        <v>0.56699999999999995</v>
      </c>
      <c r="F18" t="s">
        <v>484</v>
      </c>
      <c r="G18">
        <v>0.5</v>
      </c>
    </row>
    <row r="19" spans="1:7" x14ac:dyDescent="0.45">
      <c r="A19" t="s">
        <v>34</v>
      </c>
      <c r="B19" t="s">
        <v>19</v>
      </c>
      <c r="C19">
        <v>1885.0678615613399</v>
      </c>
      <c r="D19" t="s">
        <v>476</v>
      </c>
      <c r="E19">
        <v>0.621</v>
      </c>
      <c r="F19" t="s">
        <v>477</v>
      </c>
      <c r="G19">
        <v>0.55000000000000004</v>
      </c>
    </row>
    <row r="20" spans="1:7" x14ac:dyDescent="0.45">
      <c r="A20" t="s">
        <v>18</v>
      </c>
      <c r="B20" t="s">
        <v>19</v>
      </c>
      <c r="C20">
        <v>1884.8540878868</v>
      </c>
      <c r="D20" t="s">
        <v>470</v>
      </c>
      <c r="E20">
        <v>0.66700000000000004</v>
      </c>
      <c r="F20" t="s">
        <v>468</v>
      </c>
      <c r="G20">
        <v>0.65</v>
      </c>
    </row>
    <row r="21" spans="1:7" x14ac:dyDescent="0.45">
      <c r="A21" t="s">
        <v>68</v>
      </c>
      <c r="B21" t="s">
        <v>6</v>
      </c>
      <c r="C21">
        <v>1884.0793679825999</v>
      </c>
      <c r="D21" t="s">
        <v>485</v>
      </c>
      <c r="E21">
        <v>0.55200000000000005</v>
      </c>
      <c r="F21" t="s">
        <v>484</v>
      </c>
      <c r="G21">
        <v>0.5</v>
      </c>
    </row>
    <row r="22" spans="1:7" x14ac:dyDescent="0.45">
      <c r="A22" t="s">
        <v>44</v>
      </c>
      <c r="B22" t="s">
        <v>15</v>
      </c>
      <c r="C22">
        <v>1874.3727940840299</v>
      </c>
      <c r="D22" t="s">
        <v>481</v>
      </c>
      <c r="E22">
        <v>0.63300000000000001</v>
      </c>
      <c r="F22" t="s">
        <v>477</v>
      </c>
      <c r="G22">
        <v>0.55000000000000004</v>
      </c>
    </row>
    <row r="23" spans="1:7" x14ac:dyDescent="0.45">
      <c r="A23" t="s">
        <v>67</v>
      </c>
      <c r="B23" t="s">
        <v>4</v>
      </c>
      <c r="C23">
        <v>1864.1419531572701</v>
      </c>
      <c r="D23" t="s">
        <v>486</v>
      </c>
      <c r="E23">
        <v>0.53300000000000003</v>
      </c>
      <c r="F23" t="s">
        <v>487</v>
      </c>
      <c r="G23">
        <v>0.45</v>
      </c>
    </row>
    <row r="24" spans="1:7" x14ac:dyDescent="0.45">
      <c r="A24" t="s">
        <v>23</v>
      </c>
      <c r="B24" t="s">
        <v>4</v>
      </c>
      <c r="C24">
        <v>1863.42364305409</v>
      </c>
      <c r="D24" t="s">
        <v>471</v>
      </c>
      <c r="E24">
        <v>0.7</v>
      </c>
      <c r="F24" t="s">
        <v>469</v>
      </c>
      <c r="G24">
        <v>0.6</v>
      </c>
    </row>
    <row r="25" spans="1:7" x14ac:dyDescent="0.45">
      <c r="A25" t="s">
        <v>73</v>
      </c>
      <c r="B25" t="s">
        <v>8</v>
      </c>
      <c r="C25">
        <v>1862.3227657849</v>
      </c>
      <c r="D25" t="s">
        <v>488</v>
      </c>
      <c r="E25">
        <v>0.54800000000000004</v>
      </c>
      <c r="F25" t="s">
        <v>489</v>
      </c>
      <c r="G25">
        <v>0.44444444444444398</v>
      </c>
    </row>
    <row r="26" spans="1:7" x14ac:dyDescent="0.45">
      <c r="A26" t="s">
        <v>9</v>
      </c>
      <c r="B26" t="s">
        <v>4</v>
      </c>
      <c r="C26">
        <v>1860.3758278131299</v>
      </c>
      <c r="D26" t="s">
        <v>490</v>
      </c>
      <c r="E26">
        <v>0.71</v>
      </c>
      <c r="F26" t="s">
        <v>468</v>
      </c>
      <c r="G26">
        <v>0.65</v>
      </c>
    </row>
    <row r="27" spans="1:7" x14ac:dyDescent="0.45">
      <c r="A27" t="s">
        <v>28</v>
      </c>
      <c r="B27" t="s">
        <v>15</v>
      </c>
      <c r="C27">
        <v>1855.9931838043799</v>
      </c>
      <c r="D27" t="s">
        <v>480</v>
      </c>
      <c r="E27">
        <v>0.64500000000000002</v>
      </c>
      <c r="F27" t="s">
        <v>469</v>
      </c>
      <c r="G27">
        <v>0.6</v>
      </c>
    </row>
    <row r="28" spans="1:7" x14ac:dyDescent="0.45">
      <c r="A28" t="s">
        <v>87</v>
      </c>
      <c r="B28" t="s">
        <v>4</v>
      </c>
      <c r="C28">
        <v>1851.94169937847</v>
      </c>
      <c r="D28" t="s">
        <v>491</v>
      </c>
      <c r="E28">
        <v>0.51600000000000001</v>
      </c>
      <c r="F28" t="s">
        <v>492</v>
      </c>
      <c r="G28">
        <v>0.4</v>
      </c>
    </row>
    <row r="29" spans="1:7" x14ac:dyDescent="0.45">
      <c r="A29" t="s">
        <v>24</v>
      </c>
      <c r="B29" t="s">
        <v>8</v>
      </c>
      <c r="C29">
        <v>1850.7614377809</v>
      </c>
      <c r="D29" t="s">
        <v>474</v>
      </c>
      <c r="E29">
        <v>0.6</v>
      </c>
      <c r="F29" t="s">
        <v>482</v>
      </c>
      <c r="G29">
        <v>0.55555555555555602</v>
      </c>
    </row>
    <row r="30" spans="1:7" x14ac:dyDescent="0.45">
      <c r="A30" t="s">
        <v>50</v>
      </c>
      <c r="B30" t="s">
        <v>6</v>
      </c>
      <c r="C30">
        <v>1840.3331226924199</v>
      </c>
      <c r="D30" t="s">
        <v>481</v>
      </c>
      <c r="E30">
        <v>0.63300000000000001</v>
      </c>
      <c r="F30" t="s">
        <v>477</v>
      </c>
      <c r="G30">
        <v>0.55000000000000004</v>
      </c>
    </row>
    <row r="31" spans="1:7" x14ac:dyDescent="0.45">
      <c r="A31" t="s">
        <v>49</v>
      </c>
      <c r="B31" t="s">
        <v>13</v>
      </c>
      <c r="C31">
        <v>1836.88232781596</v>
      </c>
      <c r="D31" t="s">
        <v>493</v>
      </c>
      <c r="E31">
        <v>0.73299999999999998</v>
      </c>
      <c r="F31" t="s">
        <v>494</v>
      </c>
      <c r="G31">
        <v>0.72222222222222199</v>
      </c>
    </row>
    <row r="32" spans="1:7" x14ac:dyDescent="0.45">
      <c r="A32" t="s">
        <v>47</v>
      </c>
      <c r="B32" t="s">
        <v>6</v>
      </c>
      <c r="C32">
        <v>1835.7137406864499</v>
      </c>
      <c r="D32" t="s">
        <v>481</v>
      </c>
      <c r="E32">
        <v>0.63300000000000001</v>
      </c>
      <c r="F32" t="s">
        <v>477</v>
      </c>
      <c r="G32">
        <v>0.55000000000000004</v>
      </c>
    </row>
    <row r="33" spans="1:7" x14ac:dyDescent="0.45">
      <c r="A33" t="s">
        <v>25</v>
      </c>
      <c r="B33" t="s">
        <v>4</v>
      </c>
      <c r="C33">
        <v>1835.6625536915401</v>
      </c>
      <c r="D33" t="s">
        <v>495</v>
      </c>
      <c r="E33">
        <v>0.67700000000000005</v>
      </c>
      <c r="F33" t="s">
        <v>469</v>
      </c>
      <c r="G33">
        <v>0.6</v>
      </c>
    </row>
    <row r="34" spans="1:7" x14ac:dyDescent="0.45">
      <c r="A34" t="s">
        <v>45</v>
      </c>
      <c r="B34" t="s">
        <v>19</v>
      </c>
      <c r="C34">
        <v>1827.7706214617699</v>
      </c>
      <c r="D34" t="s">
        <v>478</v>
      </c>
      <c r="E34">
        <v>0.61299999999999999</v>
      </c>
      <c r="F34" t="s">
        <v>484</v>
      </c>
      <c r="G34">
        <v>0.5</v>
      </c>
    </row>
    <row r="35" spans="1:7" x14ac:dyDescent="0.45">
      <c r="A35" t="s">
        <v>21</v>
      </c>
      <c r="B35" t="s">
        <v>15</v>
      </c>
      <c r="C35">
        <v>1822.6339796439199</v>
      </c>
      <c r="D35" t="s">
        <v>471</v>
      </c>
      <c r="E35">
        <v>0.7</v>
      </c>
      <c r="F35" t="s">
        <v>468</v>
      </c>
      <c r="G35">
        <v>0.65</v>
      </c>
    </row>
    <row r="36" spans="1:7" x14ac:dyDescent="0.45">
      <c r="A36" t="s">
        <v>54</v>
      </c>
      <c r="B36" t="s">
        <v>55</v>
      </c>
      <c r="C36">
        <v>1811.86416263763</v>
      </c>
      <c r="D36" t="s">
        <v>465</v>
      </c>
      <c r="E36">
        <v>0.69</v>
      </c>
      <c r="F36" t="s">
        <v>494</v>
      </c>
      <c r="G36">
        <v>0.72222222222222199</v>
      </c>
    </row>
    <row r="37" spans="1:7" x14ac:dyDescent="0.45">
      <c r="A37" t="s">
        <v>31</v>
      </c>
      <c r="B37" t="s">
        <v>4</v>
      </c>
      <c r="C37">
        <v>1811.31918580451</v>
      </c>
      <c r="D37" t="s">
        <v>481</v>
      </c>
      <c r="E37">
        <v>0.63300000000000001</v>
      </c>
      <c r="F37" t="s">
        <v>477</v>
      </c>
      <c r="G37">
        <v>0.55000000000000004</v>
      </c>
    </row>
    <row r="38" spans="1:7" x14ac:dyDescent="0.45">
      <c r="A38" t="s">
        <v>91</v>
      </c>
      <c r="B38" t="s">
        <v>4</v>
      </c>
      <c r="C38">
        <v>1805.6473172507599</v>
      </c>
      <c r="D38" t="s">
        <v>496</v>
      </c>
      <c r="E38">
        <v>0.46700000000000003</v>
      </c>
      <c r="F38" t="s">
        <v>497</v>
      </c>
      <c r="G38">
        <v>0.35</v>
      </c>
    </row>
    <row r="39" spans="1:7" x14ac:dyDescent="0.45">
      <c r="A39" t="s">
        <v>69</v>
      </c>
      <c r="B39" t="s">
        <v>70</v>
      </c>
      <c r="C39">
        <v>1799.9562132286901</v>
      </c>
      <c r="D39" t="s">
        <v>465</v>
      </c>
      <c r="E39">
        <v>0.69</v>
      </c>
      <c r="F39" t="s">
        <v>468</v>
      </c>
      <c r="G39">
        <v>0.65</v>
      </c>
    </row>
    <row r="40" spans="1:7" x14ac:dyDescent="0.45">
      <c r="A40" t="s">
        <v>60</v>
      </c>
      <c r="B40" t="s">
        <v>61</v>
      </c>
      <c r="C40">
        <v>1797.89571951281</v>
      </c>
      <c r="D40" t="s">
        <v>498</v>
      </c>
      <c r="E40">
        <v>0.8</v>
      </c>
      <c r="F40" t="s">
        <v>499</v>
      </c>
      <c r="G40">
        <v>0.8125</v>
      </c>
    </row>
    <row r="41" spans="1:7" x14ac:dyDescent="0.45">
      <c r="A41" t="s">
        <v>58</v>
      </c>
      <c r="B41" t="s">
        <v>6</v>
      </c>
      <c r="C41">
        <v>1792.2626214209899</v>
      </c>
      <c r="D41" t="s">
        <v>476</v>
      </c>
      <c r="E41">
        <v>0.621</v>
      </c>
      <c r="F41" t="s">
        <v>477</v>
      </c>
      <c r="G41">
        <v>0.55000000000000004</v>
      </c>
    </row>
    <row r="42" spans="1:7" x14ac:dyDescent="0.45">
      <c r="A42" t="s">
        <v>74</v>
      </c>
      <c r="B42" t="s">
        <v>70</v>
      </c>
      <c r="C42">
        <v>1792.07525586254</v>
      </c>
      <c r="D42" t="s">
        <v>500</v>
      </c>
      <c r="E42">
        <v>0.64300000000000002</v>
      </c>
      <c r="F42" t="s">
        <v>468</v>
      </c>
      <c r="G42">
        <v>0.65</v>
      </c>
    </row>
    <row r="43" spans="1:7" x14ac:dyDescent="0.45">
      <c r="A43" t="s">
        <v>43</v>
      </c>
      <c r="B43" t="s">
        <v>19</v>
      </c>
      <c r="C43">
        <v>1789.9462786131801</v>
      </c>
      <c r="D43" t="s">
        <v>474</v>
      </c>
      <c r="E43">
        <v>0.6</v>
      </c>
      <c r="F43" t="s">
        <v>484</v>
      </c>
      <c r="G43">
        <v>0.5</v>
      </c>
    </row>
    <row r="44" spans="1:7" x14ac:dyDescent="0.45">
      <c r="A44" t="s">
        <v>26</v>
      </c>
      <c r="B44" t="s">
        <v>8</v>
      </c>
      <c r="C44">
        <v>1788.5347343482999</v>
      </c>
      <c r="D44" t="s">
        <v>481</v>
      </c>
      <c r="E44">
        <v>0.63300000000000001</v>
      </c>
      <c r="F44" t="s">
        <v>475</v>
      </c>
      <c r="G44">
        <v>0.5</v>
      </c>
    </row>
    <row r="45" spans="1:7" x14ac:dyDescent="0.45">
      <c r="A45" t="s">
        <v>93</v>
      </c>
      <c r="B45" t="s">
        <v>15</v>
      </c>
      <c r="C45">
        <v>1784.14647558809</v>
      </c>
      <c r="D45" t="s">
        <v>496</v>
      </c>
      <c r="E45">
        <v>0.46700000000000003</v>
      </c>
      <c r="F45" t="s">
        <v>492</v>
      </c>
      <c r="G45">
        <v>0.4</v>
      </c>
    </row>
    <row r="46" spans="1:7" x14ac:dyDescent="0.45">
      <c r="A46" t="s">
        <v>41</v>
      </c>
      <c r="B46" t="s">
        <v>6</v>
      </c>
      <c r="C46">
        <v>1783.7895039775699</v>
      </c>
      <c r="D46" t="s">
        <v>470</v>
      </c>
      <c r="E46">
        <v>0.66700000000000004</v>
      </c>
      <c r="F46" t="s">
        <v>469</v>
      </c>
      <c r="G46">
        <v>0.6</v>
      </c>
    </row>
    <row r="47" spans="1:7" x14ac:dyDescent="0.45">
      <c r="A47" t="s">
        <v>53</v>
      </c>
      <c r="B47" t="s">
        <v>52</v>
      </c>
      <c r="C47">
        <v>1783.6241131863301</v>
      </c>
      <c r="D47" t="s">
        <v>501</v>
      </c>
      <c r="E47">
        <v>0.75900000000000001</v>
      </c>
      <c r="F47" t="s">
        <v>494</v>
      </c>
      <c r="G47">
        <v>0.72222222222222199</v>
      </c>
    </row>
    <row r="48" spans="1:7" x14ac:dyDescent="0.45">
      <c r="A48" t="s">
        <v>88</v>
      </c>
      <c r="B48" t="s">
        <v>19</v>
      </c>
      <c r="C48">
        <v>1781.7223419510401</v>
      </c>
      <c r="D48" t="s">
        <v>502</v>
      </c>
      <c r="E48">
        <v>0.48299999999999998</v>
      </c>
      <c r="F48" t="s">
        <v>492</v>
      </c>
      <c r="G48">
        <v>0.4</v>
      </c>
    </row>
    <row r="49" spans="1:7" x14ac:dyDescent="0.45">
      <c r="A49" t="s">
        <v>36</v>
      </c>
      <c r="B49" t="s">
        <v>8</v>
      </c>
      <c r="C49">
        <v>1780.7803092398401</v>
      </c>
      <c r="D49" t="s">
        <v>483</v>
      </c>
      <c r="E49">
        <v>0.56699999999999995</v>
      </c>
      <c r="F49" t="s">
        <v>489</v>
      </c>
      <c r="G49">
        <v>0.44444444444444398</v>
      </c>
    </row>
    <row r="50" spans="1:7" x14ac:dyDescent="0.45">
      <c r="A50" t="s">
        <v>79</v>
      </c>
      <c r="B50" t="s">
        <v>19</v>
      </c>
      <c r="C50">
        <v>1778.0297198943299</v>
      </c>
      <c r="D50" t="s">
        <v>483</v>
      </c>
      <c r="E50">
        <v>0.56699999999999995</v>
      </c>
      <c r="F50" t="s">
        <v>492</v>
      </c>
      <c r="G50">
        <v>0.4</v>
      </c>
    </row>
    <row r="51" spans="1:7" x14ac:dyDescent="0.45">
      <c r="A51" t="s">
        <v>92</v>
      </c>
      <c r="B51" t="s">
        <v>13</v>
      </c>
      <c r="C51">
        <v>1776.06560297071</v>
      </c>
      <c r="D51" t="s">
        <v>481</v>
      </c>
      <c r="E51">
        <v>0.63300000000000001</v>
      </c>
      <c r="F51" t="s">
        <v>479</v>
      </c>
      <c r="G51">
        <v>0.61111111111111105</v>
      </c>
    </row>
    <row r="52" spans="1:7" x14ac:dyDescent="0.45">
      <c r="A52" t="s">
        <v>51</v>
      </c>
      <c r="B52" t="s">
        <v>52</v>
      </c>
      <c r="C52">
        <v>1775.3466743050501</v>
      </c>
      <c r="D52" t="s">
        <v>463</v>
      </c>
      <c r="E52">
        <v>0.72399999999999998</v>
      </c>
      <c r="F52" t="s">
        <v>494</v>
      </c>
      <c r="G52">
        <v>0.72222222222222199</v>
      </c>
    </row>
    <row r="53" spans="1:7" x14ac:dyDescent="0.45">
      <c r="A53" t="s">
        <v>48</v>
      </c>
      <c r="B53" t="s">
        <v>4</v>
      </c>
      <c r="C53">
        <v>1773.2666491759701</v>
      </c>
      <c r="D53" t="s">
        <v>503</v>
      </c>
      <c r="E53">
        <v>0.58599999999999997</v>
      </c>
      <c r="F53" t="s">
        <v>487</v>
      </c>
      <c r="G53">
        <v>0.45</v>
      </c>
    </row>
    <row r="54" spans="1:7" x14ac:dyDescent="0.45">
      <c r="A54" t="s">
        <v>62</v>
      </c>
      <c r="B54" t="s">
        <v>19</v>
      </c>
      <c r="C54">
        <v>1772.6168424198299</v>
      </c>
      <c r="D54" t="s">
        <v>483</v>
      </c>
      <c r="E54">
        <v>0.56699999999999995</v>
      </c>
      <c r="F54" t="s">
        <v>487</v>
      </c>
      <c r="G54">
        <v>0.45</v>
      </c>
    </row>
    <row r="55" spans="1:7" x14ac:dyDescent="0.45">
      <c r="A55" t="s">
        <v>42</v>
      </c>
      <c r="B55" t="s">
        <v>8</v>
      </c>
      <c r="C55">
        <v>1771.6046918591601</v>
      </c>
      <c r="D55" t="s">
        <v>504</v>
      </c>
      <c r="E55">
        <v>0.58099999999999996</v>
      </c>
      <c r="F55" t="s">
        <v>475</v>
      </c>
      <c r="G55">
        <v>0.5</v>
      </c>
    </row>
    <row r="56" spans="1:7" x14ac:dyDescent="0.45">
      <c r="A56" t="s">
        <v>63</v>
      </c>
      <c r="B56" t="s">
        <v>19</v>
      </c>
      <c r="C56">
        <v>1768.1606822224501</v>
      </c>
      <c r="D56" t="s">
        <v>485</v>
      </c>
      <c r="E56">
        <v>0.55200000000000005</v>
      </c>
      <c r="F56" t="s">
        <v>487</v>
      </c>
      <c r="G56">
        <v>0.45</v>
      </c>
    </row>
    <row r="57" spans="1:7" x14ac:dyDescent="0.45">
      <c r="A57" t="s">
        <v>38</v>
      </c>
      <c r="B57" t="s">
        <v>19</v>
      </c>
      <c r="C57">
        <v>1764.9857660085499</v>
      </c>
      <c r="D57" t="s">
        <v>491</v>
      </c>
      <c r="E57">
        <v>0.51600000000000001</v>
      </c>
      <c r="F57" t="s">
        <v>487</v>
      </c>
      <c r="G57">
        <v>0.45</v>
      </c>
    </row>
    <row r="58" spans="1:7" x14ac:dyDescent="0.45">
      <c r="A58" t="s">
        <v>168</v>
      </c>
      <c r="B58" t="s">
        <v>52</v>
      </c>
      <c r="C58">
        <v>1763.4254596501801</v>
      </c>
      <c r="D58" t="s">
        <v>491</v>
      </c>
      <c r="E58">
        <v>0.51600000000000001</v>
      </c>
      <c r="F58" t="s">
        <v>489</v>
      </c>
      <c r="G58">
        <v>0.44444444444444398</v>
      </c>
    </row>
    <row r="59" spans="1:7" x14ac:dyDescent="0.45">
      <c r="A59" t="s">
        <v>72</v>
      </c>
      <c r="B59" t="s">
        <v>8</v>
      </c>
      <c r="C59">
        <v>1763.1348125295101</v>
      </c>
      <c r="D59" t="s">
        <v>483</v>
      </c>
      <c r="E59">
        <v>0.56699999999999995</v>
      </c>
      <c r="F59" t="s">
        <v>489</v>
      </c>
      <c r="G59">
        <v>0.44444444444444398</v>
      </c>
    </row>
    <row r="60" spans="1:7" x14ac:dyDescent="0.45">
      <c r="A60" t="s">
        <v>17</v>
      </c>
      <c r="B60" t="s">
        <v>4</v>
      </c>
      <c r="C60">
        <v>1762.7631553316601</v>
      </c>
      <c r="D60" t="s">
        <v>474</v>
      </c>
      <c r="E60">
        <v>0.6</v>
      </c>
      <c r="F60" t="s">
        <v>477</v>
      </c>
      <c r="G60">
        <v>0.55000000000000004</v>
      </c>
    </row>
    <row r="61" spans="1:7" x14ac:dyDescent="0.45">
      <c r="A61" t="s">
        <v>136</v>
      </c>
      <c r="B61" t="s">
        <v>6</v>
      </c>
      <c r="C61">
        <v>1754.7830741826201</v>
      </c>
      <c r="D61" t="s">
        <v>505</v>
      </c>
      <c r="E61">
        <v>0.45200000000000001</v>
      </c>
      <c r="F61" t="s">
        <v>497</v>
      </c>
      <c r="G61">
        <v>0.35</v>
      </c>
    </row>
    <row r="62" spans="1:7" x14ac:dyDescent="0.45">
      <c r="A62" t="s">
        <v>37</v>
      </c>
      <c r="B62" t="s">
        <v>15</v>
      </c>
      <c r="C62">
        <v>1753.72955848676</v>
      </c>
      <c r="D62" t="s">
        <v>481</v>
      </c>
      <c r="E62">
        <v>0.63300000000000001</v>
      </c>
      <c r="F62" t="s">
        <v>477</v>
      </c>
      <c r="G62">
        <v>0.55000000000000004</v>
      </c>
    </row>
    <row r="63" spans="1:7" x14ac:dyDescent="0.45">
      <c r="A63" t="s">
        <v>56</v>
      </c>
      <c r="B63" t="s">
        <v>8</v>
      </c>
      <c r="C63">
        <v>1753.5397407888099</v>
      </c>
      <c r="D63" t="s">
        <v>503</v>
      </c>
      <c r="E63">
        <v>0.58599999999999997</v>
      </c>
      <c r="F63" t="s">
        <v>475</v>
      </c>
      <c r="G63">
        <v>0.5</v>
      </c>
    </row>
    <row r="64" spans="1:7" x14ac:dyDescent="0.45">
      <c r="A64" t="s">
        <v>39</v>
      </c>
      <c r="B64" t="s">
        <v>19</v>
      </c>
      <c r="C64">
        <v>1753.2597851845901</v>
      </c>
      <c r="D64" t="s">
        <v>481</v>
      </c>
      <c r="E64">
        <v>0.63300000000000001</v>
      </c>
      <c r="F64" t="s">
        <v>477</v>
      </c>
      <c r="G64">
        <v>0.55000000000000004</v>
      </c>
    </row>
    <row r="65" spans="1:7" x14ac:dyDescent="0.45">
      <c r="A65" t="s">
        <v>96</v>
      </c>
      <c r="B65" t="s">
        <v>4</v>
      </c>
      <c r="C65">
        <v>1748.2753549608899</v>
      </c>
      <c r="D65" t="s">
        <v>506</v>
      </c>
      <c r="E65">
        <v>0.44800000000000001</v>
      </c>
      <c r="F65" t="s">
        <v>497</v>
      </c>
      <c r="G65">
        <v>0.35</v>
      </c>
    </row>
    <row r="66" spans="1:7" x14ac:dyDescent="0.45">
      <c r="A66" t="s">
        <v>100</v>
      </c>
      <c r="B66" t="s">
        <v>52</v>
      </c>
      <c r="C66">
        <v>1744.30021627161</v>
      </c>
      <c r="D66" t="s">
        <v>476</v>
      </c>
      <c r="E66">
        <v>0.621</v>
      </c>
      <c r="F66" t="s">
        <v>479</v>
      </c>
      <c r="G66">
        <v>0.61111111111111105</v>
      </c>
    </row>
    <row r="67" spans="1:7" x14ac:dyDescent="0.45">
      <c r="A67" t="s">
        <v>107</v>
      </c>
      <c r="B67" t="s">
        <v>6</v>
      </c>
      <c r="C67">
        <v>1741.9993875525699</v>
      </c>
      <c r="D67" t="s">
        <v>507</v>
      </c>
      <c r="E67">
        <v>0.5</v>
      </c>
      <c r="F67" t="s">
        <v>492</v>
      </c>
      <c r="G67">
        <v>0.4</v>
      </c>
    </row>
    <row r="68" spans="1:7" x14ac:dyDescent="0.45">
      <c r="A68" t="s">
        <v>33</v>
      </c>
      <c r="B68" t="s">
        <v>8</v>
      </c>
      <c r="C68">
        <v>1741.99752288685</v>
      </c>
      <c r="D68" t="s">
        <v>480</v>
      </c>
      <c r="E68">
        <v>0.64500000000000002</v>
      </c>
      <c r="F68" t="s">
        <v>482</v>
      </c>
      <c r="G68">
        <v>0.55555555555555602</v>
      </c>
    </row>
    <row r="69" spans="1:7" x14ac:dyDescent="0.45">
      <c r="A69" t="s">
        <v>98</v>
      </c>
      <c r="B69" t="s">
        <v>4</v>
      </c>
      <c r="C69">
        <v>1740.73943300271</v>
      </c>
      <c r="D69" t="s">
        <v>506</v>
      </c>
      <c r="E69">
        <v>0.44800000000000001</v>
      </c>
      <c r="F69" t="s">
        <v>497</v>
      </c>
      <c r="G69">
        <v>0.35</v>
      </c>
    </row>
    <row r="70" spans="1:7" x14ac:dyDescent="0.45">
      <c r="A70" t="s">
        <v>75</v>
      </c>
      <c r="B70" t="s">
        <v>15</v>
      </c>
      <c r="C70">
        <v>1735.0829525414099</v>
      </c>
      <c r="D70" t="s">
        <v>485</v>
      </c>
      <c r="E70">
        <v>0.55200000000000005</v>
      </c>
      <c r="F70" t="s">
        <v>487</v>
      </c>
      <c r="G70">
        <v>0.45</v>
      </c>
    </row>
    <row r="71" spans="1:7" x14ac:dyDescent="0.45">
      <c r="A71" t="s">
        <v>66</v>
      </c>
      <c r="B71" t="s">
        <v>19</v>
      </c>
      <c r="C71">
        <v>1733.6361806335201</v>
      </c>
      <c r="D71" t="s">
        <v>486</v>
      </c>
      <c r="E71">
        <v>0.53300000000000003</v>
      </c>
      <c r="F71" t="s">
        <v>487</v>
      </c>
      <c r="G71">
        <v>0.45</v>
      </c>
    </row>
    <row r="72" spans="1:7" x14ac:dyDescent="0.45">
      <c r="A72" t="s">
        <v>84</v>
      </c>
      <c r="B72" t="s">
        <v>6</v>
      </c>
      <c r="C72">
        <v>1731.6716205873099</v>
      </c>
      <c r="D72" t="s">
        <v>486</v>
      </c>
      <c r="E72">
        <v>0.53300000000000003</v>
      </c>
      <c r="F72" t="s">
        <v>487</v>
      </c>
      <c r="G72">
        <v>0.45</v>
      </c>
    </row>
    <row r="73" spans="1:7" x14ac:dyDescent="0.45">
      <c r="A73" t="s">
        <v>138</v>
      </c>
      <c r="B73" t="s">
        <v>129</v>
      </c>
      <c r="C73">
        <v>1722.01145539148</v>
      </c>
      <c r="D73" t="s">
        <v>476</v>
      </c>
      <c r="E73">
        <v>0.621</v>
      </c>
      <c r="F73" t="s">
        <v>479</v>
      </c>
      <c r="G73">
        <v>0.61111111111111105</v>
      </c>
    </row>
    <row r="74" spans="1:7" x14ac:dyDescent="0.45">
      <c r="A74" t="s">
        <v>89</v>
      </c>
      <c r="B74" t="s">
        <v>70</v>
      </c>
      <c r="C74">
        <v>1721.9587299644199</v>
      </c>
      <c r="D74" t="s">
        <v>481</v>
      </c>
      <c r="E74">
        <v>0.63300000000000001</v>
      </c>
      <c r="F74" t="s">
        <v>469</v>
      </c>
      <c r="G74">
        <v>0.6</v>
      </c>
    </row>
    <row r="75" spans="1:7" x14ac:dyDescent="0.45">
      <c r="A75" t="s">
        <v>83</v>
      </c>
      <c r="B75" t="s">
        <v>6</v>
      </c>
      <c r="C75">
        <v>1716.6571970130999</v>
      </c>
      <c r="D75" t="s">
        <v>483</v>
      </c>
      <c r="E75">
        <v>0.56699999999999995</v>
      </c>
      <c r="F75" t="s">
        <v>484</v>
      </c>
      <c r="G75">
        <v>0.5</v>
      </c>
    </row>
    <row r="76" spans="1:7" x14ac:dyDescent="0.45">
      <c r="A76" t="s">
        <v>121</v>
      </c>
      <c r="B76" t="s">
        <v>13</v>
      </c>
      <c r="C76">
        <v>1711.0734255028899</v>
      </c>
      <c r="D76" t="s">
        <v>474</v>
      </c>
      <c r="E76">
        <v>0.6</v>
      </c>
      <c r="F76" t="s">
        <v>482</v>
      </c>
      <c r="G76">
        <v>0.55555555555555602</v>
      </c>
    </row>
    <row r="77" spans="1:7" x14ac:dyDescent="0.45">
      <c r="A77" t="s">
        <v>85</v>
      </c>
      <c r="B77" t="s">
        <v>8</v>
      </c>
      <c r="C77">
        <v>1710.5688699110699</v>
      </c>
      <c r="D77" t="s">
        <v>508</v>
      </c>
      <c r="E77">
        <v>0.51700000000000002</v>
      </c>
      <c r="F77" t="s">
        <v>509</v>
      </c>
      <c r="G77">
        <v>0.38888888888888901</v>
      </c>
    </row>
    <row r="78" spans="1:7" x14ac:dyDescent="0.45">
      <c r="A78" t="s">
        <v>164</v>
      </c>
      <c r="B78" t="s">
        <v>117</v>
      </c>
      <c r="C78">
        <v>1709.0599429679701</v>
      </c>
      <c r="D78" t="s">
        <v>490</v>
      </c>
      <c r="E78">
        <v>0.71</v>
      </c>
      <c r="F78" t="s">
        <v>468</v>
      </c>
      <c r="G78">
        <v>0.65</v>
      </c>
    </row>
    <row r="79" spans="1:7" x14ac:dyDescent="0.45">
      <c r="A79" t="s">
        <v>71</v>
      </c>
      <c r="B79" t="s">
        <v>70</v>
      </c>
      <c r="C79">
        <v>1708.2811704134299</v>
      </c>
      <c r="D79" t="s">
        <v>470</v>
      </c>
      <c r="E79">
        <v>0.66700000000000004</v>
      </c>
      <c r="F79" t="s">
        <v>468</v>
      </c>
      <c r="G79">
        <v>0.65</v>
      </c>
    </row>
    <row r="80" spans="1:7" x14ac:dyDescent="0.45">
      <c r="A80" t="s">
        <v>97</v>
      </c>
      <c r="B80" t="s">
        <v>6</v>
      </c>
      <c r="C80">
        <v>1705.85398536963</v>
      </c>
      <c r="D80" t="s">
        <v>491</v>
      </c>
      <c r="E80">
        <v>0.51600000000000001</v>
      </c>
      <c r="F80" t="s">
        <v>487</v>
      </c>
      <c r="G80">
        <v>0.45</v>
      </c>
    </row>
    <row r="81" spans="1:7" x14ac:dyDescent="0.45">
      <c r="A81" t="s">
        <v>59</v>
      </c>
      <c r="B81" t="s">
        <v>19</v>
      </c>
      <c r="C81">
        <v>1705.11932723124</v>
      </c>
      <c r="D81" t="s">
        <v>483</v>
      </c>
      <c r="E81">
        <v>0.56699999999999995</v>
      </c>
      <c r="F81" t="s">
        <v>487</v>
      </c>
      <c r="G81">
        <v>0.45</v>
      </c>
    </row>
    <row r="82" spans="1:7" x14ac:dyDescent="0.45">
      <c r="A82" t="s">
        <v>78</v>
      </c>
      <c r="B82" t="s">
        <v>6</v>
      </c>
      <c r="C82">
        <v>1704.55078596914</v>
      </c>
      <c r="D82" t="s">
        <v>483</v>
      </c>
      <c r="E82">
        <v>0.56699999999999995</v>
      </c>
      <c r="F82" t="s">
        <v>484</v>
      </c>
      <c r="G82">
        <v>0.5</v>
      </c>
    </row>
    <row r="83" spans="1:7" x14ac:dyDescent="0.45">
      <c r="A83" t="s">
        <v>40</v>
      </c>
      <c r="B83" t="s">
        <v>19</v>
      </c>
      <c r="C83">
        <v>1703.5526398715999</v>
      </c>
      <c r="D83" t="s">
        <v>480</v>
      </c>
      <c r="E83">
        <v>0.64500000000000002</v>
      </c>
      <c r="F83" t="s">
        <v>477</v>
      </c>
      <c r="G83">
        <v>0.55000000000000004</v>
      </c>
    </row>
    <row r="84" spans="1:7" x14ac:dyDescent="0.45">
      <c r="A84" t="s">
        <v>76</v>
      </c>
      <c r="B84" t="s">
        <v>8</v>
      </c>
      <c r="C84">
        <v>1702.4361555227499</v>
      </c>
      <c r="D84" t="s">
        <v>486</v>
      </c>
      <c r="E84">
        <v>0.53300000000000003</v>
      </c>
      <c r="F84" t="s">
        <v>489</v>
      </c>
      <c r="G84">
        <v>0.44444444444444398</v>
      </c>
    </row>
    <row r="85" spans="1:7" x14ac:dyDescent="0.45">
      <c r="A85" t="s">
        <v>77</v>
      </c>
      <c r="B85" t="s">
        <v>19</v>
      </c>
      <c r="C85">
        <v>1701.5007287803601</v>
      </c>
      <c r="D85" t="s">
        <v>483</v>
      </c>
      <c r="E85">
        <v>0.56699999999999995</v>
      </c>
      <c r="F85" t="s">
        <v>487</v>
      </c>
      <c r="G85">
        <v>0.45</v>
      </c>
    </row>
    <row r="86" spans="1:7" x14ac:dyDescent="0.45">
      <c r="A86" t="s">
        <v>142</v>
      </c>
      <c r="B86" t="s">
        <v>143</v>
      </c>
      <c r="C86">
        <v>1690.1551655966</v>
      </c>
      <c r="D86" t="s">
        <v>495</v>
      </c>
      <c r="E86">
        <v>0.67700000000000005</v>
      </c>
      <c r="F86" t="s">
        <v>466</v>
      </c>
      <c r="G86">
        <v>0.66666666666666696</v>
      </c>
    </row>
    <row r="87" spans="1:7" x14ac:dyDescent="0.45">
      <c r="A87" t="s">
        <v>191</v>
      </c>
      <c r="B87" t="s">
        <v>123</v>
      </c>
      <c r="C87">
        <v>1683.9879211426601</v>
      </c>
      <c r="D87" t="s">
        <v>480</v>
      </c>
      <c r="E87">
        <v>0.64500000000000002</v>
      </c>
      <c r="F87" t="s">
        <v>510</v>
      </c>
      <c r="G87">
        <v>0.625</v>
      </c>
    </row>
    <row r="88" spans="1:7" x14ac:dyDescent="0.45">
      <c r="A88" t="s">
        <v>105</v>
      </c>
      <c r="B88" t="s">
        <v>106</v>
      </c>
      <c r="C88">
        <v>1682.7713876862299</v>
      </c>
      <c r="D88" t="s">
        <v>463</v>
      </c>
      <c r="E88">
        <v>0.72399999999999998</v>
      </c>
      <c r="F88" t="s">
        <v>464</v>
      </c>
      <c r="G88">
        <v>0.7</v>
      </c>
    </row>
    <row r="89" spans="1:7" x14ac:dyDescent="0.45">
      <c r="A89" t="s">
        <v>169</v>
      </c>
      <c r="B89" t="s">
        <v>55</v>
      </c>
      <c r="C89">
        <v>1681.0047195877701</v>
      </c>
      <c r="D89" t="s">
        <v>504</v>
      </c>
      <c r="E89">
        <v>0.58099999999999996</v>
      </c>
      <c r="F89" t="s">
        <v>475</v>
      </c>
      <c r="G89">
        <v>0.5</v>
      </c>
    </row>
    <row r="90" spans="1:7" x14ac:dyDescent="0.45">
      <c r="A90" t="s">
        <v>149</v>
      </c>
      <c r="B90" t="s">
        <v>6</v>
      </c>
      <c r="C90">
        <v>1680.1246407920801</v>
      </c>
      <c r="D90" t="s">
        <v>511</v>
      </c>
      <c r="E90">
        <v>0.41399999999999998</v>
      </c>
      <c r="F90" t="s">
        <v>512</v>
      </c>
      <c r="G90">
        <v>0.3</v>
      </c>
    </row>
    <row r="91" spans="1:7" x14ac:dyDescent="0.45">
      <c r="A91" t="s">
        <v>128</v>
      </c>
      <c r="B91" t="s">
        <v>129</v>
      </c>
      <c r="C91">
        <v>1679.8008817874299</v>
      </c>
      <c r="D91" t="s">
        <v>481</v>
      </c>
      <c r="E91">
        <v>0.63300000000000001</v>
      </c>
      <c r="F91" t="s">
        <v>466</v>
      </c>
      <c r="G91">
        <v>0.66666666666666696</v>
      </c>
    </row>
    <row r="92" spans="1:7" x14ac:dyDescent="0.45">
      <c r="A92" t="s">
        <v>81</v>
      </c>
      <c r="B92" t="s">
        <v>6</v>
      </c>
      <c r="C92">
        <v>1677.6182994933699</v>
      </c>
      <c r="D92" t="s">
        <v>483</v>
      </c>
      <c r="E92">
        <v>0.56699999999999995</v>
      </c>
      <c r="F92" t="s">
        <v>484</v>
      </c>
      <c r="G92">
        <v>0.5</v>
      </c>
    </row>
    <row r="93" spans="1:7" x14ac:dyDescent="0.45">
      <c r="A93" t="s">
        <v>64</v>
      </c>
      <c r="B93" t="s">
        <v>8</v>
      </c>
      <c r="C93">
        <v>1675.7976997317101</v>
      </c>
      <c r="D93" t="s">
        <v>491</v>
      </c>
      <c r="E93">
        <v>0.51600000000000001</v>
      </c>
      <c r="F93" t="s">
        <v>509</v>
      </c>
      <c r="G93">
        <v>0.38888888888888901</v>
      </c>
    </row>
    <row r="94" spans="1:7" x14ac:dyDescent="0.45">
      <c r="A94" t="s">
        <v>65</v>
      </c>
      <c r="B94" t="s">
        <v>6</v>
      </c>
      <c r="C94">
        <v>1674.99866020326</v>
      </c>
      <c r="D94" t="s">
        <v>474</v>
      </c>
      <c r="E94">
        <v>0.6</v>
      </c>
      <c r="F94" t="s">
        <v>484</v>
      </c>
      <c r="G94">
        <v>0.5</v>
      </c>
    </row>
    <row r="95" spans="1:7" x14ac:dyDescent="0.45">
      <c r="A95" t="s">
        <v>90</v>
      </c>
      <c r="B95" t="s">
        <v>55</v>
      </c>
      <c r="C95">
        <v>1674.6369464730201</v>
      </c>
      <c r="D95" t="s">
        <v>465</v>
      </c>
      <c r="E95">
        <v>0.69</v>
      </c>
      <c r="F95" t="s">
        <v>466</v>
      </c>
      <c r="G95">
        <v>0.66666666666666696</v>
      </c>
    </row>
    <row r="96" spans="1:7" x14ac:dyDescent="0.45">
      <c r="A96" t="s">
        <v>103</v>
      </c>
      <c r="B96" t="s">
        <v>104</v>
      </c>
      <c r="C96">
        <v>1673.55797038436</v>
      </c>
      <c r="D96" t="s">
        <v>463</v>
      </c>
      <c r="E96">
        <v>0.72399999999999998</v>
      </c>
      <c r="F96" t="s">
        <v>513</v>
      </c>
      <c r="G96">
        <v>0.8</v>
      </c>
    </row>
    <row r="97" spans="1:7" x14ac:dyDescent="0.45">
      <c r="A97" t="s">
        <v>119</v>
      </c>
      <c r="B97" t="s">
        <v>6</v>
      </c>
      <c r="C97">
        <v>1672.69728185085</v>
      </c>
      <c r="D97" t="s">
        <v>514</v>
      </c>
      <c r="E97">
        <v>0.48399999999999999</v>
      </c>
      <c r="F97" t="s">
        <v>492</v>
      </c>
      <c r="G97">
        <v>0.4</v>
      </c>
    </row>
    <row r="98" spans="1:7" x14ac:dyDescent="0.45">
      <c r="A98" t="s">
        <v>109</v>
      </c>
      <c r="B98" t="s">
        <v>52</v>
      </c>
      <c r="C98">
        <v>1671.8538594761401</v>
      </c>
      <c r="D98" t="s">
        <v>480</v>
      </c>
      <c r="E98">
        <v>0.64500000000000002</v>
      </c>
      <c r="F98" t="s">
        <v>479</v>
      </c>
      <c r="G98">
        <v>0.61111111111111105</v>
      </c>
    </row>
    <row r="99" spans="1:7" x14ac:dyDescent="0.45">
      <c r="A99" t="s">
        <v>137</v>
      </c>
      <c r="B99" t="s">
        <v>126</v>
      </c>
      <c r="C99">
        <v>1667.9942201024901</v>
      </c>
      <c r="D99" t="s">
        <v>478</v>
      </c>
      <c r="E99">
        <v>0.61299999999999999</v>
      </c>
      <c r="F99" t="s">
        <v>479</v>
      </c>
      <c r="G99">
        <v>0.61111111111111105</v>
      </c>
    </row>
    <row r="100" spans="1:7" x14ac:dyDescent="0.45">
      <c r="A100" t="s">
        <v>210</v>
      </c>
      <c r="B100" t="s">
        <v>55</v>
      </c>
      <c r="C100">
        <v>1667.9531280707699</v>
      </c>
      <c r="D100" t="s">
        <v>507</v>
      </c>
      <c r="E100">
        <v>0.5</v>
      </c>
      <c r="F100" t="s">
        <v>509</v>
      </c>
      <c r="G100">
        <v>0.38888888888888901</v>
      </c>
    </row>
    <row r="101" spans="1:7" x14ac:dyDescent="0.45">
      <c r="A101" t="s">
        <v>133</v>
      </c>
      <c r="B101" t="s">
        <v>52</v>
      </c>
      <c r="C101">
        <v>1666.0258709770701</v>
      </c>
      <c r="D101" t="s">
        <v>488</v>
      </c>
      <c r="E101">
        <v>0.54800000000000004</v>
      </c>
      <c r="F101" t="s">
        <v>475</v>
      </c>
      <c r="G101">
        <v>0.5</v>
      </c>
    </row>
    <row r="102" spans="1:7" x14ac:dyDescent="0.45">
      <c r="A102" t="s">
        <v>155</v>
      </c>
      <c r="B102" t="s">
        <v>52</v>
      </c>
      <c r="C102">
        <v>1661.60801528403</v>
      </c>
      <c r="D102" t="s">
        <v>508</v>
      </c>
      <c r="E102">
        <v>0.51700000000000002</v>
      </c>
      <c r="F102" t="s">
        <v>489</v>
      </c>
      <c r="G102">
        <v>0.44444444444444398</v>
      </c>
    </row>
    <row r="103" spans="1:7" x14ac:dyDescent="0.45">
      <c r="A103" t="s">
        <v>162</v>
      </c>
      <c r="B103" t="s">
        <v>55</v>
      </c>
      <c r="C103">
        <v>1661.5684292444901</v>
      </c>
      <c r="D103" t="s">
        <v>486</v>
      </c>
      <c r="E103">
        <v>0.53300000000000003</v>
      </c>
      <c r="F103" t="s">
        <v>489</v>
      </c>
      <c r="G103">
        <v>0.44444444444444398</v>
      </c>
    </row>
    <row r="104" spans="1:7" x14ac:dyDescent="0.45">
      <c r="A104" t="s">
        <v>94</v>
      </c>
      <c r="B104" t="s">
        <v>95</v>
      </c>
      <c r="C104">
        <v>1660.65286267698</v>
      </c>
      <c r="D104" t="s">
        <v>515</v>
      </c>
      <c r="E104">
        <v>0.74099999999999999</v>
      </c>
      <c r="F104" t="s">
        <v>516</v>
      </c>
      <c r="G104">
        <v>0.78571428571428603</v>
      </c>
    </row>
    <row r="105" spans="1:7" x14ac:dyDescent="0.45">
      <c r="A105" t="s">
        <v>102</v>
      </c>
      <c r="B105" t="s">
        <v>15</v>
      </c>
      <c r="C105">
        <v>1658.5702297206701</v>
      </c>
      <c r="D105" t="s">
        <v>502</v>
      </c>
      <c r="E105">
        <v>0.48299999999999998</v>
      </c>
      <c r="F105" t="s">
        <v>497</v>
      </c>
      <c r="G105">
        <v>0.35</v>
      </c>
    </row>
    <row r="106" spans="1:7" x14ac:dyDescent="0.45">
      <c r="A106" t="s">
        <v>82</v>
      </c>
      <c r="B106" t="s">
        <v>70</v>
      </c>
      <c r="C106">
        <v>1656.9763679559001</v>
      </c>
      <c r="D106" t="s">
        <v>517</v>
      </c>
      <c r="E106">
        <v>0.65500000000000003</v>
      </c>
      <c r="F106" t="s">
        <v>468</v>
      </c>
      <c r="G106">
        <v>0.65</v>
      </c>
    </row>
    <row r="107" spans="1:7" x14ac:dyDescent="0.45">
      <c r="A107" t="s">
        <v>194</v>
      </c>
      <c r="B107" t="s">
        <v>106</v>
      </c>
      <c r="C107">
        <v>1656.0895632986001</v>
      </c>
      <c r="D107" t="s">
        <v>486</v>
      </c>
      <c r="E107">
        <v>0.53300000000000003</v>
      </c>
      <c r="F107" t="s">
        <v>477</v>
      </c>
      <c r="G107">
        <v>0.55000000000000004</v>
      </c>
    </row>
    <row r="108" spans="1:7" x14ac:dyDescent="0.45">
      <c r="A108" t="s">
        <v>131</v>
      </c>
      <c r="B108" t="s">
        <v>95</v>
      </c>
      <c r="C108">
        <v>1647.9893765837701</v>
      </c>
      <c r="D108" t="s">
        <v>518</v>
      </c>
      <c r="E108">
        <v>0.65400000000000003</v>
      </c>
      <c r="F108" t="s">
        <v>519</v>
      </c>
      <c r="G108">
        <v>0.64285714285714302</v>
      </c>
    </row>
    <row r="109" spans="1:7" x14ac:dyDescent="0.45">
      <c r="A109" t="s">
        <v>144</v>
      </c>
      <c r="B109" t="s">
        <v>106</v>
      </c>
      <c r="C109">
        <v>1644.9860803981201</v>
      </c>
      <c r="D109" t="s">
        <v>476</v>
      </c>
      <c r="E109">
        <v>0.621</v>
      </c>
      <c r="F109" t="s">
        <v>469</v>
      </c>
      <c r="G109">
        <v>0.6</v>
      </c>
    </row>
    <row r="110" spans="1:7" x14ac:dyDescent="0.45">
      <c r="A110" t="s">
        <v>156</v>
      </c>
      <c r="B110" t="s">
        <v>52</v>
      </c>
      <c r="C110">
        <v>1644.2799723021301</v>
      </c>
      <c r="D110" t="s">
        <v>486</v>
      </c>
      <c r="E110">
        <v>0.53300000000000003</v>
      </c>
      <c r="F110" t="s">
        <v>489</v>
      </c>
      <c r="G110">
        <v>0.44444444444444398</v>
      </c>
    </row>
    <row r="111" spans="1:7" x14ac:dyDescent="0.45">
      <c r="A111" t="s">
        <v>122</v>
      </c>
      <c r="B111" t="s">
        <v>123</v>
      </c>
      <c r="C111">
        <v>1642.3325312044601</v>
      </c>
      <c r="D111" t="s">
        <v>501</v>
      </c>
      <c r="E111">
        <v>0.75900000000000001</v>
      </c>
      <c r="F111" t="s">
        <v>520</v>
      </c>
      <c r="G111">
        <v>0.75</v>
      </c>
    </row>
    <row r="112" spans="1:7" x14ac:dyDescent="0.45">
      <c r="A112" t="s">
        <v>99</v>
      </c>
      <c r="B112" t="s">
        <v>52</v>
      </c>
      <c r="C112">
        <v>1639.09618715282</v>
      </c>
      <c r="D112" t="s">
        <v>517</v>
      </c>
      <c r="E112">
        <v>0.65500000000000003</v>
      </c>
      <c r="F112" t="s">
        <v>482</v>
      </c>
      <c r="G112">
        <v>0.55555555555555602</v>
      </c>
    </row>
    <row r="113" spans="1:7" x14ac:dyDescent="0.45">
      <c r="A113" t="s">
        <v>151</v>
      </c>
      <c r="B113" t="s">
        <v>143</v>
      </c>
      <c r="C113">
        <v>1638.63297027771</v>
      </c>
      <c r="D113" t="s">
        <v>480</v>
      </c>
      <c r="E113">
        <v>0.64500000000000002</v>
      </c>
      <c r="F113" t="s">
        <v>466</v>
      </c>
      <c r="G113">
        <v>0.66666666666666696</v>
      </c>
    </row>
    <row r="114" spans="1:7" x14ac:dyDescent="0.45">
      <c r="A114" t="s">
        <v>163</v>
      </c>
      <c r="B114" t="s">
        <v>13</v>
      </c>
      <c r="C114">
        <v>1637.0662315613099</v>
      </c>
      <c r="D114" t="s">
        <v>508</v>
      </c>
      <c r="E114">
        <v>0.51700000000000002</v>
      </c>
      <c r="F114" t="s">
        <v>475</v>
      </c>
      <c r="G114">
        <v>0.5</v>
      </c>
    </row>
    <row r="115" spans="1:7" x14ac:dyDescent="0.45">
      <c r="A115" t="s">
        <v>108</v>
      </c>
      <c r="B115" t="s">
        <v>70</v>
      </c>
      <c r="C115">
        <v>1635.42502893355</v>
      </c>
      <c r="D115" t="s">
        <v>483</v>
      </c>
      <c r="E115">
        <v>0.56699999999999995</v>
      </c>
      <c r="F115" t="s">
        <v>477</v>
      </c>
      <c r="G115">
        <v>0.55000000000000004</v>
      </c>
    </row>
    <row r="116" spans="1:7" x14ac:dyDescent="0.45">
      <c r="A116" t="s">
        <v>112</v>
      </c>
      <c r="B116" t="s">
        <v>13</v>
      </c>
      <c r="C116">
        <v>1634.3671907757</v>
      </c>
      <c r="D116" t="s">
        <v>486</v>
      </c>
      <c r="E116">
        <v>0.53300000000000003</v>
      </c>
      <c r="F116" t="s">
        <v>475</v>
      </c>
      <c r="G116">
        <v>0.5</v>
      </c>
    </row>
    <row r="117" spans="1:7" x14ac:dyDescent="0.45">
      <c r="A117" t="s">
        <v>224</v>
      </c>
      <c r="B117" t="s">
        <v>225</v>
      </c>
      <c r="C117">
        <v>1631.3305422384799</v>
      </c>
      <c r="D117" t="s">
        <v>488</v>
      </c>
      <c r="E117">
        <v>0.54800000000000004</v>
      </c>
      <c r="F117" t="s">
        <v>466</v>
      </c>
      <c r="G117">
        <v>0.66666666666666696</v>
      </c>
    </row>
    <row r="118" spans="1:7" x14ac:dyDescent="0.45">
      <c r="A118" t="s">
        <v>86</v>
      </c>
      <c r="B118" t="s">
        <v>70</v>
      </c>
      <c r="C118">
        <v>1630.8346340743401</v>
      </c>
      <c r="D118" t="s">
        <v>481</v>
      </c>
      <c r="E118">
        <v>0.63300000000000001</v>
      </c>
      <c r="F118" t="s">
        <v>469</v>
      </c>
      <c r="G118">
        <v>0.6</v>
      </c>
    </row>
    <row r="119" spans="1:7" x14ac:dyDescent="0.45">
      <c r="A119" t="s">
        <v>192</v>
      </c>
      <c r="B119" t="s">
        <v>141</v>
      </c>
      <c r="C119">
        <v>1629.7202715865501</v>
      </c>
      <c r="D119" t="s">
        <v>504</v>
      </c>
      <c r="E119">
        <v>0.58099999999999996</v>
      </c>
      <c r="F119" t="s">
        <v>479</v>
      </c>
      <c r="G119">
        <v>0.61111111111111105</v>
      </c>
    </row>
    <row r="120" spans="1:7" x14ac:dyDescent="0.45">
      <c r="A120" t="s">
        <v>152</v>
      </c>
      <c r="B120" t="s">
        <v>106</v>
      </c>
      <c r="C120">
        <v>1628.95425518456</v>
      </c>
      <c r="D120" t="s">
        <v>521</v>
      </c>
      <c r="E120">
        <v>0.60699999999999998</v>
      </c>
      <c r="F120" t="s">
        <v>469</v>
      </c>
      <c r="G120">
        <v>0.6</v>
      </c>
    </row>
    <row r="121" spans="1:7" x14ac:dyDescent="0.45">
      <c r="A121" t="s">
        <v>110</v>
      </c>
      <c r="B121" t="s">
        <v>15</v>
      </c>
      <c r="C121">
        <v>1624.1253406271701</v>
      </c>
      <c r="D121" t="s">
        <v>514</v>
      </c>
      <c r="E121">
        <v>0.48399999999999999</v>
      </c>
      <c r="F121" t="s">
        <v>497</v>
      </c>
      <c r="G121">
        <v>0.35</v>
      </c>
    </row>
    <row r="122" spans="1:7" x14ac:dyDescent="0.45">
      <c r="A122" t="s">
        <v>80</v>
      </c>
      <c r="B122" t="s">
        <v>4</v>
      </c>
      <c r="C122">
        <v>1622.5649898088</v>
      </c>
      <c r="D122" t="s">
        <v>507</v>
      </c>
      <c r="E122">
        <v>0.5</v>
      </c>
      <c r="F122" t="s">
        <v>492</v>
      </c>
      <c r="G122">
        <v>0.4</v>
      </c>
    </row>
    <row r="123" spans="1:7" x14ac:dyDescent="0.45">
      <c r="A123" t="s">
        <v>120</v>
      </c>
      <c r="B123" t="s">
        <v>52</v>
      </c>
      <c r="C123">
        <v>1621.12420967455</v>
      </c>
      <c r="D123" t="s">
        <v>491</v>
      </c>
      <c r="E123">
        <v>0.51600000000000001</v>
      </c>
      <c r="F123" t="s">
        <v>489</v>
      </c>
      <c r="G123">
        <v>0.44444444444444398</v>
      </c>
    </row>
    <row r="124" spans="1:7" x14ac:dyDescent="0.45">
      <c r="A124" t="s">
        <v>249</v>
      </c>
      <c r="B124" t="s">
        <v>126</v>
      </c>
      <c r="C124">
        <v>1618.3256594660199</v>
      </c>
      <c r="D124" t="s">
        <v>502</v>
      </c>
      <c r="E124">
        <v>0.48299999999999998</v>
      </c>
      <c r="F124" t="s">
        <v>489</v>
      </c>
      <c r="G124">
        <v>0.44444444444444398</v>
      </c>
    </row>
    <row r="125" spans="1:7" x14ac:dyDescent="0.45">
      <c r="A125" t="s">
        <v>199</v>
      </c>
      <c r="B125" t="s">
        <v>61</v>
      </c>
      <c r="C125">
        <v>1616.5900169481299</v>
      </c>
      <c r="D125" t="s">
        <v>488</v>
      </c>
      <c r="E125">
        <v>0.54800000000000004</v>
      </c>
      <c r="F125" t="s">
        <v>522</v>
      </c>
      <c r="G125">
        <v>0.5</v>
      </c>
    </row>
    <row r="126" spans="1:7" x14ac:dyDescent="0.45">
      <c r="A126" t="s">
        <v>111</v>
      </c>
      <c r="B126" t="s">
        <v>6</v>
      </c>
      <c r="C126">
        <v>1612.1217773845301</v>
      </c>
      <c r="D126" t="s">
        <v>496</v>
      </c>
      <c r="E126">
        <v>0.46700000000000003</v>
      </c>
      <c r="F126" t="s">
        <v>492</v>
      </c>
      <c r="G126">
        <v>0.4</v>
      </c>
    </row>
    <row r="127" spans="1:7" x14ac:dyDescent="0.45">
      <c r="A127" t="s">
        <v>245</v>
      </c>
      <c r="B127" t="s">
        <v>55</v>
      </c>
      <c r="C127">
        <v>1608.92162495561</v>
      </c>
      <c r="D127" t="s">
        <v>505</v>
      </c>
      <c r="E127">
        <v>0.45200000000000001</v>
      </c>
      <c r="F127" t="s">
        <v>523</v>
      </c>
      <c r="G127">
        <v>0.33333333333333298</v>
      </c>
    </row>
    <row r="128" spans="1:7" x14ac:dyDescent="0.45">
      <c r="A128" t="s">
        <v>127</v>
      </c>
      <c r="B128" t="s">
        <v>55</v>
      </c>
      <c r="C128">
        <v>1608.1220168125201</v>
      </c>
      <c r="D128" t="s">
        <v>502</v>
      </c>
      <c r="E128">
        <v>0.48299999999999998</v>
      </c>
      <c r="F128" t="s">
        <v>489</v>
      </c>
      <c r="G128">
        <v>0.44444444444444398</v>
      </c>
    </row>
    <row r="129" spans="1:7" x14ac:dyDescent="0.45">
      <c r="A129" t="s">
        <v>232</v>
      </c>
      <c r="B129" t="s">
        <v>190</v>
      </c>
      <c r="C129">
        <v>1607.9310250353601</v>
      </c>
      <c r="D129" t="s">
        <v>478</v>
      </c>
      <c r="E129">
        <v>0.61299999999999999</v>
      </c>
      <c r="F129" t="s">
        <v>479</v>
      </c>
      <c r="G129">
        <v>0.61111111111111105</v>
      </c>
    </row>
    <row r="130" spans="1:7" x14ac:dyDescent="0.45">
      <c r="A130" t="s">
        <v>183</v>
      </c>
      <c r="B130" t="s">
        <v>143</v>
      </c>
      <c r="C130">
        <v>1607.57416790564</v>
      </c>
      <c r="D130" t="s">
        <v>478</v>
      </c>
      <c r="E130">
        <v>0.61299999999999999</v>
      </c>
      <c r="F130" t="s">
        <v>479</v>
      </c>
      <c r="G130">
        <v>0.61111111111111105</v>
      </c>
    </row>
    <row r="131" spans="1:7" x14ac:dyDescent="0.45">
      <c r="A131" t="s">
        <v>188</v>
      </c>
      <c r="B131" t="s">
        <v>175</v>
      </c>
      <c r="C131">
        <v>1605.22064506519</v>
      </c>
      <c r="D131" t="s">
        <v>480</v>
      </c>
      <c r="E131">
        <v>0.64500000000000002</v>
      </c>
      <c r="F131" t="s">
        <v>468</v>
      </c>
      <c r="G131">
        <v>0.65</v>
      </c>
    </row>
    <row r="132" spans="1:7" x14ac:dyDescent="0.45">
      <c r="A132" t="s">
        <v>101</v>
      </c>
      <c r="B132" t="s">
        <v>55</v>
      </c>
      <c r="C132">
        <v>1604.42373445423</v>
      </c>
      <c r="D132" t="s">
        <v>524</v>
      </c>
      <c r="E132">
        <v>0.67900000000000005</v>
      </c>
      <c r="F132" t="s">
        <v>479</v>
      </c>
      <c r="G132">
        <v>0.61111111111111105</v>
      </c>
    </row>
    <row r="133" spans="1:7" x14ac:dyDescent="0.45">
      <c r="A133" t="s">
        <v>166</v>
      </c>
      <c r="B133" t="s">
        <v>114</v>
      </c>
      <c r="C133">
        <v>1603.88892925494</v>
      </c>
      <c r="D133" t="s">
        <v>495</v>
      </c>
      <c r="E133">
        <v>0.67700000000000005</v>
      </c>
      <c r="F133" t="s">
        <v>525</v>
      </c>
      <c r="G133">
        <v>0.6875</v>
      </c>
    </row>
    <row r="134" spans="1:7" x14ac:dyDescent="0.45">
      <c r="A134" t="s">
        <v>159</v>
      </c>
      <c r="B134" t="s">
        <v>15</v>
      </c>
      <c r="C134">
        <v>1601.41359586569</v>
      </c>
      <c r="D134" t="s">
        <v>526</v>
      </c>
      <c r="E134">
        <v>0.38700000000000001</v>
      </c>
      <c r="F134" t="s">
        <v>527</v>
      </c>
      <c r="G134">
        <v>0.25</v>
      </c>
    </row>
    <row r="135" spans="1:7" x14ac:dyDescent="0.45">
      <c r="A135" t="s">
        <v>116</v>
      </c>
      <c r="B135" t="s">
        <v>117</v>
      </c>
      <c r="C135">
        <v>1600.78346451329</v>
      </c>
      <c r="D135" t="s">
        <v>528</v>
      </c>
      <c r="E135">
        <v>0.71899999999999997</v>
      </c>
      <c r="F135" t="s">
        <v>462</v>
      </c>
      <c r="G135">
        <v>0.75</v>
      </c>
    </row>
    <row r="136" spans="1:7" x14ac:dyDescent="0.45">
      <c r="A136" t="s">
        <v>177</v>
      </c>
      <c r="B136" t="s">
        <v>104</v>
      </c>
      <c r="C136">
        <v>1598.1073373418999</v>
      </c>
      <c r="D136" t="s">
        <v>490</v>
      </c>
      <c r="E136">
        <v>0.71</v>
      </c>
      <c r="F136" t="s">
        <v>462</v>
      </c>
      <c r="G136">
        <v>0.75</v>
      </c>
    </row>
    <row r="137" spans="1:7" x14ac:dyDescent="0.45">
      <c r="A137" t="s">
        <v>130</v>
      </c>
      <c r="B137" t="s">
        <v>126</v>
      </c>
      <c r="C137">
        <v>1597.32324433859</v>
      </c>
      <c r="D137" t="s">
        <v>480</v>
      </c>
      <c r="E137">
        <v>0.64500000000000002</v>
      </c>
      <c r="F137" t="s">
        <v>479</v>
      </c>
      <c r="G137">
        <v>0.61111111111111105</v>
      </c>
    </row>
    <row r="138" spans="1:7" x14ac:dyDescent="0.45">
      <c r="A138" t="s">
        <v>174</v>
      </c>
      <c r="B138" t="s">
        <v>175</v>
      </c>
      <c r="C138">
        <v>1595.0824479530299</v>
      </c>
      <c r="D138" t="s">
        <v>470</v>
      </c>
      <c r="E138">
        <v>0.66700000000000004</v>
      </c>
      <c r="F138" t="s">
        <v>468</v>
      </c>
      <c r="G138">
        <v>0.65</v>
      </c>
    </row>
    <row r="139" spans="1:7" x14ac:dyDescent="0.45">
      <c r="A139" t="s">
        <v>205</v>
      </c>
      <c r="B139" t="s">
        <v>126</v>
      </c>
      <c r="C139">
        <v>1593.5040067594</v>
      </c>
      <c r="D139" t="s">
        <v>486</v>
      </c>
      <c r="E139">
        <v>0.53300000000000003</v>
      </c>
      <c r="F139" t="s">
        <v>475</v>
      </c>
      <c r="G139">
        <v>0.5</v>
      </c>
    </row>
    <row r="140" spans="1:7" x14ac:dyDescent="0.45">
      <c r="A140" t="s">
        <v>157</v>
      </c>
      <c r="B140" t="s">
        <v>52</v>
      </c>
      <c r="C140">
        <v>1592.7810054327099</v>
      </c>
      <c r="D140" t="s">
        <v>486</v>
      </c>
      <c r="E140">
        <v>0.53300000000000003</v>
      </c>
      <c r="F140" t="s">
        <v>489</v>
      </c>
      <c r="G140">
        <v>0.44444444444444398</v>
      </c>
    </row>
    <row r="141" spans="1:7" x14ac:dyDescent="0.45">
      <c r="A141" t="s">
        <v>115</v>
      </c>
      <c r="B141" t="s">
        <v>4</v>
      </c>
      <c r="C141">
        <v>1591.18734787885</v>
      </c>
      <c r="D141" t="s">
        <v>506</v>
      </c>
      <c r="E141">
        <v>0.44800000000000001</v>
      </c>
      <c r="F141" t="s">
        <v>512</v>
      </c>
      <c r="G141">
        <v>0.3</v>
      </c>
    </row>
    <row r="142" spans="1:7" x14ac:dyDescent="0.45">
      <c r="A142" t="s">
        <v>124</v>
      </c>
      <c r="B142" t="s">
        <v>55</v>
      </c>
      <c r="C142">
        <v>1588.8574598806699</v>
      </c>
      <c r="D142" t="s">
        <v>485</v>
      </c>
      <c r="E142">
        <v>0.55200000000000005</v>
      </c>
      <c r="F142" t="s">
        <v>489</v>
      </c>
      <c r="G142">
        <v>0.44444444444444398</v>
      </c>
    </row>
    <row r="143" spans="1:7" x14ac:dyDescent="0.45">
      <c r="A143" t="s">
        <v>180</v>
      </c>
      <c r="B143" t="s">
        <v>61</v>
      </c>
      <c r="C143">
        <v>1588.6715675180999</v>
      </c>
      <c r="D143" t="s">
        <v>483</v>
      </c>
      <c r="E143">
        <v>0.56699999999999995</v>
      </c>
      <c r="F143" t="s">
        <v>522</v>
      </c>
      <c r="G143">
        <v>0.5</v>
      </c>
    </row>
    <row r="144" spans="1:7" x14ac:dyDescent="0.45">
      <c r="A144" t="s">
        <v>186</v>
      </c>
      <c r="B144" t="s">
        <v>95</v>
      </c>
      <c r="C144">
        <v>1571.57892156208</v>
      </c>
      <c r="D144" t="s">
        <v>529</v>
      </c>
      <c r="E144">
        <v>0.59299999999999997</v>
      </c>
      <c r="F144" t="s">
        <v>530</v>
      </c>
      <c r="G144">
        <v>0.57142857142857095</v>
      </c>
    </row>
    <row r="145" spans="1:7" x14ac:dyDescent="0.45">
      <c r="A145" t="s">
        <v>132</v>
      </c>
      <c r="B145" t="s">
        <v>106</v>
      </c>
      <c r="C145">
        <v>1570.7127330675401</v>
      </c>
      <c r="D145" t="s">
        <v>481</v>
      </c>
      <c r="E145">
        <v>0.63300000000000001</v>
      </c>
      <c r="F145" t="s">
        <v>469</v>
      </c>
      <c r="G145">
        <v>0.6</v>
      </c>
    </row>
    <row r="146" spans="1:7" x14ac:dyDescent="0.45">
      <c r="A146" t="s">
        <v>221</v>
      </c>
      <c r="B146" t="s">
        <v>129</v>
      </c>
      <c r="C146">
        <v>1570.7111470765899</v>
      </c>
      <c r="D146" t="s">
        <v>486</v>
      </c>
      <c r="E146">
        <v>0.53300000000000003</v>
      </c>
      <c r="F146" t="s">
        <v>475</v>
      </c>
      <c r="G146">
        <v>0.5</v>
      </c>
    </row>
    <row r="147" spans="1:7" x14ac:dyDescent="0.45">
      <c r="A147" t="s">
        <v>182</v>
      </c>
      <c r="B147" t="s">
        <v>61</v>
      </c>
      <c r="C147">
        <v>1567.9195560266501</v>
      </c>
      <c r="D147" t="s">
        <v>483</v>
      </c>
      <c r="E147">
        <v>0.56699999999999995</v>
      </c>
      <c r="F147" t="s">
        <v>531</v>
      </c>
      <c r="G147">
        <v>0.5625</v>
      </c>
    </row>
    <row r="148" spans="1:7" x14ac:dyDescent="0.45">
      <c r="A148" t="s">
        <v>237</v>
      </c>
      <c r="B148" t="s">
        <v>104</v>
      </c>
      <c r="C148">
        <v>1566.98963609525</v>
      </c>
      <c r="D148" t="s">
        <v>532</v>
      </c>
      <c r="E148">
        <v>0.56200000000000006</v>
      </c>
      <c r="F148" t="s">
        <v>469</v>
      </c>
      <c r="G148">
        <v>0.6</v>
      </c>
    </row>
    <row r="149" spans="1:7" x14ac:dyDescent="0.45">
      <c r="A149" t="s">
        <v>161</v>
      </c>
      <c r="B149" t="s">
        <v>52</v>
      </c>
      <c r="C149">
        <v>1565.16964284814</v>
      </c>
      <c r="D149" t="s">
        <v>508</v>
      </c>
      <c r="E149">
        <v>0.51700000000000002</v>
      </c>
      <c r="F149" t="s">
        <v>489</v>
      </c>
      <c r="G149">
        <v>0.44444444444444398</v>
      </c>
    </row>
    <row r="150" spans="1:7" x14ac:dyDescent="0.45">
      <c r="A150" t="s">
        <v>206</v>
      </c>
      <c r="B150" t="s">
        <v>190</v>
      </c>
      <c r="C150">
        <v>1562.90942196127</v>
      </c>
      <c r="D150" t="s">
        <v>478</v>
      </c>
      <c r="E150">
        <v>0.61299999999999999</v>
      </c>
      <c r="F150" t="s">
        <v>466</v>
      </c>
      <c r="G150">
        <v>0.66666666666666696</v>
      </c>
    </row>
    <row r="151" spans="1:7" x14ac:dyDescent="0.45">
      <c r="A151" t="s">
        <v>125</v>
      </c>
      <c r="B151" t="s">
        <v>126</v>
      </c>
      <c r="C151">
        <v>1562.45899068171</v>
      </c>
      <c r="D151" t="s">
        <v>476</v>
      </c>
      <c r="E151">
        <v>0.621</v>
      </c>
      <c r="F151" t="s">
        <v>482</v>
      </c>
      <c r="G151">
        <v>0.55555555555555602</v>
      </c>
    </row>
    <row r="152" spans="1:7" x14ac:dyDescent="0.45">
      <c r="A152" t="s">
        <v>257</v>
      </c>
      <c r="B152" t="s">
        <v>230</v>
      </c>
      <c r="C152">
        <v>1560.20740738471</v>
      </c>
      <c r="D152" t="s">
        <v>491</v>
      </c>
      <c r="E152">
        <v>0.51600000000000001</v>
      </c>
      <c r="F152" t="s">
        <v>468</v>
      </c>
      <c r="G152">
        <v>0.65</v>
      </c>
    </row>
    <row r="153" spans="1:7" x14ac:dyDescent="0.45">
      <c r="A153" t="s">
        <v>170</v>
      </c>
      <c r="B153" t="s">
        <v>129</v>
      </c>
      <c r="C153">
        <v>1559.3951513705099</v>
      </c>
      <c r="D153" t="s">
        <v>533</v>
      </c>
      <c r="E153">
        <v>0.57099999999999995</v>
      </c>
      <c r="F153" t="s">
        <v>482</v>
      </c>
      <c r="G153">
        <v>0.55555555555555602</v>
      </c>
    </row>
    <row r="154" spans="1:7" x14ac:dyDescent="0.45">
      <c r="A154" t="s">
        <v>148</v>
      </c>
      <c r="B154" t="s">
        <v>55</v>
      </c>
      <c r="C154">
        <v>1557.9157563574299</v>
      </c>
      <c r="D154" t="s">
        <v>503</v>
      </c>
      <c r="E154">
        <v>0.58599999999999997</v>
      </c>
      <c r="F154" t="s">
        <v>475</v>
      </c>
      <c r="G154">
        <v>0.5</v>
      </c>
    </row>
    <row r="155" spans="1:7" x14ac:dyDescent="0.45">
      <c r="A155" t="s">
        <v>145</v>
      </c>
      <c r="B155" t="s">
        <v>141</v>
      </c>
      <c r="C155">
        <v>1555.7248441238601</v>
      </c>
      <c r="D155" t="s">
        <v>503</v>
      </c>
      <c r="E155">
        <v>0.58599999999999997</v>
      </c>
      <c r="F155" t="s">
        <v>479</v>
      </c>
      <c r="G155">
        <v>0.61111111111111105</v>
      </c>
    </row>
    <row r="156" spans="1:7" x14ac:dyDescent="0.45">
      <c r="A156" t="s">
        <v>222</v>
      </c>
      <c r="B156" t="s">
        <v>106</v>
      </c>
      <c r="C156">
        <v>1554.96998526112</v>
      </c>
      <c r="D156" t="s">
        <v>508</v>
      </c>
      <c r="E156">
        <v>0.51700000000000002</v>
      </c>
      <c r="F156" t="s">
        <v>484</v>
      </c>
      <c r="G156">
        <v>0.5</v>
      </c>
    </row>
    <row r="157" spans="1:7" x14ac:dyDescent="0.45">
      <c r="A157" t="s">
        <v>134</v>
      </c>
      <c r="B157" t="s">
        <v>135</v>
      </c>
      <c r="C157">
        <v>1549.1857283976501</v>
      </c>
      <c r="D157" t="s">
        <v>500</v>
      </c>
      <c r="E157">
        <v>0.64300000000000002</v>
      </c>
      <c r="F157" t="s">
        <v>466</v>
      </c>
      <c r="G157">
        <v>0.66666666666666696</v>
      </c>
    </row>
    <row r="158" spans="1:7" x14ac:dyDescent="0.45">
      <c r="A158" t="s">
        <v>215</v>
      </c>
      <c r="B158" t="s">
        <v>104</v>
      </c>
      <c r="C158">
        <v>1545.95326557104</v>
      </c>
      <c r="D158" t="s">
        <v>488</v>
      </c>
      <c r="E158">
        <v>0.54800000000000004</v>
      </c>
      <c r="F158" t="s">
        <v>469</v>
      </c>
      <c r="G158">
        <v>0.6</v>
      </c>
    </row>
    <row r="159" spans="1:7" x14ac:dyDescent="0.45">
      <c r="A159" t="s">
        <v>173</v>
      </c>
      <c r="B159" t="s">
        <v>13</v>
      </c>
      <c r="C159">
        <v>1544.48859287496</v>
      </c>
      <c r="D159" t="s">
        <v>508</v>
      </c>
      <c r="E159">
        <v>0.51700000000000002</v>
      </c>
      <c r="F159" t="s">
        <v>475</v>
      </c>
      <c r="G159">
        <v>0.5</v>
      </c>
    </row>
    <row r="160" spans="1:7" x14ac:dyDescent="0.45">
      <c r="A160" t="s">
        <v>333</v>
      </c>
      <c r="B160" t="s">
        <v>141</v>
      </c>
      <c r="C160">
        <v>1544.3737514509901</v>
      </c>
      <c r="D160" t="s">
        <v>534</v>
      </c>
      <c r="E160">
        <v>0.42899999999999999</v>
      </c>
      <c r="F160" t="s">
        <v>509</v>
      </c>
      <c r="G160">
        <v>0.38888888888888901</v>
      </c>
    </row>
    <row r="161" spans="1:7" x14ac:dyDescent="0.45">
      <c r="A161" t="s">
        <v>251</v>
      </c>
      <c r="B161" t="s">
        <v>141</v>
      </c>
      <c r="C161">
        <v>1542.33539746783</v>
      </c>
      <c r="D161" t="s">
        <v>491</v>
      </c>
      <c r="E161">
        <v>0.51600000000000001</v>
      </c>
      <c r="F161" t="s">
        <v>482</v>
      </c>
      <c r="G161">
        <v>0.55555555555555602</v>
      </c>
    </row>
    <row r="162" spans="1:7" x14ac:dyDescent="0.45">
      <c r="A162" t="s">
        <v>256</v>
      </c>
      <c r="B162" t="s">
        <v>230</v>
      </c>
      <c r="C162">
        <v>1541.7537670402201</v>
      </c>
      <c r="D162" t="s">
        <v>508</v>
      </c>
      <c r="E162">
        <v>0.51700000000000002</v>
      </c>
      <c r="F162" t="s">
        <v>477</v>
      </c>
      <c r="G162">
        <v>0.55000000000000004</v>
      </c>
    </row>
    <row r="163" spans="1:7" x14ac:dyDescent="0.45">
      <c r="A163" t="s">
        <v>200</v>
      </c>
      <c r="B163" t="s">
        <v>52</v>
      </c>
      <c r="C163">
        <v>1541.2659741243101</v>
      </c>
      <c r="D163" t="s">
        <v>535</v>
      </c>
      <c r="E163">
        <v>0.46400000000000002</v>
      </c>
      <c r="F163" t="s">
        <v>509</v>
      </c>
      <c r="G163">
        <v>0.38888888888888901</v>
      </c>
    </row>
    <row r="164" spans="1:7" x14ac:dyDescent="0.45">
      <c r="A164" t="s">
        <v>189</v>
      </c>
      <c r="B164" t="s">
        <v>190</v>
      </c>
      <c r="C164">
        <v>1540.31863903565</v>
      </c>
      <c r="D164" t="s">
        <v>480</v>
      </c>
      <c r="E164">
        <v>0.64500000000000002</v>
      </c>
      <c r="F164" t="s">
        <v>466</v>
      </c>
      <c r="G164">
        <v>0.66666666666666696</v>
      </c>
    </row>
    <row r="165" spans="1:7" x14ac:dyDescent="0.45">
      <c r="A165" t="s">
        <v>217</v>
      </c>
      <c r="B165" t="s">
        <v>70</v>
      </c>
      <c r="C165">
        <v>1540.09969034757</v>
      </c>
      <c r="D165" t="s">
        <v>536</v>
      </c>
      <c r="E165">
        <v>0.4</v>
      </c>
      <c r="F165" t="s">
        <v>497</v>
      </c>
      <c r="G165">
        <v>0.35</v>
      </c>
    </row>
    <row r="166" spans="1:7" x14ac:dyDescent="0.45">
      <c r="A166" t="s">
        <v>213</v>
      </c>
      <c r="B166" t="s">
        <v>175</v>
      </c>
      <c r="C166">
        <v>1539.5449946070401</v>
      </c>
      <c r="D166" t="s">
        <v>508</v>
      </c>
      <c r="E166">
        <v>0.51700000000000002</v>
      </c>
      <c r="F166" t="s">
        <v>477</v>
      </c>
      <c r="G166">
        <v>0.55000000000000004</v>
      </c>
    </row>
    <row r="167" spans="1:7" x14ac:dyDescent="0.45">
      <c r="A167" t="s">
        <v>118</v>
      </c>
      <c r="B167" t="s">
        <v>55</v>
      </c>
      <c r="C167">
        <v>1538.86551913174</v>
      </c>
      <c r="D167" t="s">
        <v>486</v>
      </c>
      <c r="E167">
        <v>0.53300000000000003</v>
      </c>
      <c r="F167" t="s">
        <v>475</v>
      </c>
      <c r="G167">
        <v>0.5</v>
      </c>
    </row>
    <row r="168" spans="1:7" x14ac:dyDescent="0.45">
      <c r="A168" t="s">
        <v>179</v>
      </c>
      <c r="B168" t="s">
        <v>61</v>
      </c>
      <c r="C168">
        <v>1537.06614124163</v>
      </c>
      <c r="D168" t="s">
        <v>485</v>
      </c>
      <c r="E168">
        <v>0.55200000000000005</v>
      </c>
      <c r="F168" t="s">
        <v>531</v>
      </c>
      <c r="G168">
        <v>0.5625</v>
      </c>
    </row>
    <row r="169" spans="1:7" x14ac:dyDescent="0.45">
      <c r="A169" t="s">
        <v>334</v>
      </c>
      <c r="B169" t="s">
        <v>13</v>
      </c>
      <c r="C169">
        <v>1536.8260370999899</v>
      </c>
      <c r="D169" t="s">
        <v>537</v>
      </c>
      <c r="E169">
        <v>0.34399999999999997</v>
      </c>
      <c r="F169" t="s">
        <v>538</v>
      </c>
      <c r="G169">
        <v>0.27777777777777801</v>
      </c>
    </row>
    <row r="170" spans="1:7" x14ac:dyDescent="0.45">
      <c r="A170" t="s">
        <v>176</v>
      </c>
      <c r="B170" t="s">
        <v>126</v>
      </c>
      <c r="C170">
        <v>1534.6982824551701</v>
      </c>
      <c r="D170" t="s">
        <v>474</v>
      </c>
      <c r="E170">
        <v>0.6</v>
      </c>
      <c r="F170" t="s">
        <v>482</v>
      </c>
      <c r="G170">
        <v>0.55555555555555602</v>
      </c>
    </row>
    <row r="171" spans="1:7" x14ac:dyDescent="0.45">
      <c r="A171" t="s">
        <v>207</v>
      </c>
      <c r="B171" t="s">
        <v>208</v>
      </c>
      <c r="C171">
        <v>1534.5332183871401</v>
      </c>
      <c r="D171" t="s">
        <v>485</v>
      </c>
      <c r="E171">
        <v>0.55200000000000005</v>
      </c>
      <c r="F171" t="s">
        <v>510</v>
      </c>
      <c r="G171">
        <v>0.625</v>
      </c>
    </row>
    <row r="172" spans="1:7" x14ac:dyDescent="0.45">
      <c r="A172" t="s">
        <v>185</v>
      </c>
      <c r="B172" t="s">
        <v>52</v>
      </c>
      <c r="C172">
        <v>1533.21732735204</v>
      </c>
      <c r="D172" t="s">
        <v>539</v>
      </c>
      <c r="E172">
        <v>0.433</v>
      </c>
      <c r="F172" t="s">
        <v>523</v>
      </c>
      <c r="G172">
        <v>0.33333333333333298</v>
      </c>
    </row>
    <row r="173" spans="1:7" x14ac:dyDescent="0.45">
      <c r="A173" t="s">
        <v>201</v>
      </c>
      <c r="B173" t="s">
        <v>129</v>
      </c>
      <c r="C173">
        <v>1522.53080984434</v>
      </c>
      <c r="D173" t="s">
        <v>540</v>
      </c>
      <c r="E173">
        <v>0.53600000000000003</v>
      </c>
      <c r="F173" t="s">
        <v>475</v>
      </c>
      <c r="G173">
        <v>0.5</v>
      </c>
    </row>
    <row r="174" spans="1:7" x14ac:dyDescent="0.45">
      <c r="A174" t="s">
        <v>139</v>
      </c>
      <c r="B174" t="s">
        <v>126</v>
      </c>
      <c r="C174">
        <v>1521.8260974752</v>
      </c>
      <c r="D174" t="s">
        <v>488</v>
      </c>
      <c r="E174">
        <v>0.54800000000000004</v>
      </c>
      <c r="F174" t="s">
        <v>482</v>
      </c>
      <c r="G174">
        <v>0.55555555555555602</v>
      </c>
    </row>
    <row r="175" spans="1:7" x14ac:dyDescent="0.45">
      <c r="A175" t="s">
        <v>181</v>
      </c>
      <c r="B175" t="s">
        <v>175</v>
      </c>
      <c r="C175">
        <v>1520.6503080627899</v>
      </c>
      <c r="D175" t="s">
        <v>488</v>
      </c>
      <c r="E175">
        <v>0.54800000000000004</v>
      </c>
      <c r="F175" t="s">
        <v>469</v>
      </c>
      <c r="G175">
        <v>0.6</v>
      </c>
    </row>
    <row r="176" spans="1:7" x14ac:dyDescent="0.45">
      <c r="A176" t="s">
        <v>220</v>
      </c>
      <c r="B176" t="s">
        <v>117</v>
      </c>
      <c r="C176">
        <v>1518.43295019996</v>
      </c>
      <c r="D176" t="s">
        <v>485</v>
      </c>
      <c r="E176">
        <v>0.55200000000000005</v>
      </c>
      <c r="F176" t="s">
        <v>477</v>
      </c>
      <c r="G176">
        <v>0.55000000000000004</v>
      </c>
    </row>
    <row r="177" spans="1:7" x14ac:dyDescent="0.45">
      <c r="A177" t="s">
        <v>204</v>
      </c>
      <c r="B177" t="s">
        <v>123</v>
      </c>
      <c r="C177">
        <v>1517.04757756356</v>
      </c>
      <c r="D177" t="s">
        <v>517</v>
      </c>
      <c r="E177">
        <v>0.65500000000000003</v>
      </c>
      <c r="F177" t="s">
        <v>510</v>
      </c>
      <c r="G177">
        <v>0.625</v>
      </c>
    </row>
    <row r="178" spans="1:7" x14ac:dyDescent="0.45">
      <c r="A178" t="s">
        <v>140</v>
      </c>
      <c r="B178" t="s">
        <v>141</v>
      </c>
      <c r="C178">
        <v>1516.7438692544699</v>
      </c>
      <c r="D178" t="s">
        <v>478</v>
      </c>
      <c r="E178">
        <v>0.61299999999999999</v>
      </c>
      <c r="F178" t="s">
        <v>479</v>
      </c>
      <c r="G178">
        <v>0.61111111111111105</v>
      </c>
    </row>
    <row r="179" spans="1:7" x14ac:dyDescent="0.45">
      <c r="A179" t="s">
        <v>313</v>
      </c>
      <c r="B179" t="s">
        <v>287</v>
      </c>
      <c r="C179">
        <v>1515.1339180390701</v>
      </c>
      <c r="D179" t="s">
        <v>504</v>
      </c>
      <c r="E179">
        <v>0.58099999999999996</v>
      </c>
      <c r="F179" t="s">
        <v>466</v>
      </c>
      <c r="G179">
        <v>0.66666666666666696</v>
      </c>
    </row>
    <row r="180" spans="1:7" x14ac:dyDescent="0.45">
      <c r="A180" t="s">
        <v>178</v>
      </c>
      <c r="B180" t="s">
        <v>106</v>
      </c>
      <c r="C180">
        <v>1511.89134784564</v>
      </c>
      <c r="D180" t="s">
        <v>514</v>
      </c>
      <c r="E180">
        <v>0.48399999999999999</v>
      </c>
      <c r="F180" t="s">
        <v>487</v>
      </c>
      <c r="G180">
        <v>0.45</v>
      </c>
    </row>
    <row r="181" spans="1:7" x14ac:dyDescent="0.45">
      <c r="A181" t="s">
        <v>165</v>
      </c>
      <c r="B181" t="s">
        <v>55</v>
      </c>
      <c r="C181">
        <v>1510.8055052792699</v>
      </c>
      <c r="D181" t="s">
        <v>485</v>
      </c>
      <c r="E181">
        <v>0.55200000000000005</v>
      </c>
      <c r="F181" t="s">
        <v>475</v>
      </c>
      <c r="G181">
        <v>0.5</v>
      </c>
    </row>
    <row r="182" spans="1:7" x14ac:dyDescent="0.45">
      <c r="A182" t="s">
        <v>242</v>
      </c>
      <c r="B182" t="s">
        <v>143</v>
      </c>
      <c r="C182">
        <v>1509.8461699398299</v>
      </c>
      <c r="D182" t="s">
        <v>486</v>
      </c>
      <c r="E182">
        <v>0.53300000000000003</v>
      </c>
      <c r="F182" t="s">
        <v>475</v>
      </c>
      <c r="G182">
        <v>0.5</v>
      </c>
    </row>
    <row r="183" spans="1:7" x14ac:dyDescent="0.45">
      <c r="A183" t="s">
        <v>153</v>
      </c>
      <c r="B183" t="s">
        <v>154</v>
      </c>
      <c r="C183">
        <v>1508.8903171634599</v>
      </c>
      <c r="D183" t="s">
        <v>481</v>
      </c>
      <c r="E183">
        <v>0.63300000000000001</v>
      </c>
      <c r="F183" t="s">
        <v>466</v>
      </c>
      <c r="G183">
        <v>0.66666666666666696</v>
      </c>
    </row>
    <row r="184" spans="1:7" x14ac:dyDescent="0.45">
      <c r="A184" t="s">
        <v>241</v>
      </c>
      <c r="B184" t="s">
        <v>208</v>
      </c>
      <c r="C184">
        <v>1507.29911333887</v>
      </c>
      <c r="D184" t="s">
        <v>478</v>
      </c>
      <c r="E184">
        <v>0.61299999999999999</v>
      </c>
      <c r="F184" t="s">
        <v>510</v>
      </c>
      <c r="G184">
        <v>0.625</v>
      </c>
    </row>
    <row r="185" spans="1:7" x14ac:dyDescent="0.45">
      <c r="A185" t="s">
        <v>187</v>
      </c>
      <c r="B185" t="s">
        <v>141</v>
      </c>
      <c r="C185">
        <v>1507.08244950018</v>
      </c>
      <c r="D185" t="s">
        <v>478</v>
      </c>
      <c r="E185">
        <v>0.61299999999999999</v>
      </c>
      <c r="F185" t="s">
        <v>479</v>
      </c>
      <c r="G185">
        <v>0.61111111111111105</v>
      </c>
    </row>
    <row r="186" spans="1:7" x14ac:dyDescent="0.45">
      <c r="A186" t="s">
        <v>223</v>
      </c>
      <c r="B186" t="s">
        <v>208</v>
      </c>
      <c r="C186">
        <v>1506.45196330262</v>
      </c>
      <c r="D186" t="s">
        <v>480</v>
      </c>
      <c r="E186">
        <v>0.64500000000000002</v>
      </c>
      <c r="F186" t="s">
        <v>510</v>
      </c>
      <c r="G186">
        <v>0.625</v>
      </c>
    </row>
    <row r="187" spans="1:7" x14ac:dyDescent="0.45">
      <c r="A187" t="s">
        <v>263</v>
      </c>
      <c r="B187" t="s">
        <v>13</v>
      </c>
      <c r="C187">
        <v>1505.5057812771699</v>
      </c>
      <c r="D187" t="s">
        <v>536</v>
      </c>
      <c r="E187">
        <v>0.4</v>
      </c>
      <c r="F187" t="s">
        <v>523</v>
      </c>
      <c r="G187">
        <v>0.33333333333333298</v>
      </c>
    </row>
    <row r="188" spans="1:7" x14ac:dyDescent="0.45">
      <c r="A188" t="s">
        <v>196</v>
      </c>
      <c r="B188" t="s">
        <v>117</v>
      </c>
      <c r="C188">
        <v>1504.6380113528801</v>
      </c>
      <c r="D188" t="s">
        <v>541</v>
      </c>
      <c r="E188">
        <v>0.53100000000000003</v>
      </c>
      <c r="F188" t="s">
        <v>477</v>
      </c>
      <c r="G188">
        <v>0.55000000000000004</v>
      </c>
    </row>
    <row r="189" spans="1:7" x14ac:dyDescent="0.45">
      <c r="A189" t="s">
        <v>229</v>
      </c>
      <c r="B189" t="s">
        <v>230</v>
      </c>
      <c r="C189">
        <v>1503.9997517586601</v>
      </c>
      <c r="D189" t="s">
        <v>488</v>
      </c>
      <c r="E189">
        <v>0.54800000000000004</v>
      </c>
      <c r="F189" t="s">
        <v>477</v>
      </c>
      <c r="G189">
        <v>0.55000000000000004</v>
      </c>
    </row>
    <row r="190" spans="1:7" x14ac:dyDescent="0.45">
      <c r="A190" t="s">
        <v>171</v>
      </c>
      <c r="B190" t="s">
        <v>117</v>
      </c>
      <c r="C190">
        <v>1501.439607838</v>
      </c>
      <c r="D190" t="s">
        <v>483</v>
      </c>
      <c r="E190">
        <v>0.56699999999999995</v>
      </c>
      <c r="F190" t="s">
        <v>477</v>
      </c>
      <c r="G190">
        <v>0.55000000000000004</v>
      </c>
    </row>
    <row r="191" spans="1:7" x14ac:dyDescent="0.45">
      <c r="A191" t="s">
        <v>227</v>
      </c>
      <c r="B191" t="s">
        <v>70</v>
      </c>
      <c r="C191">
        <v>1501.06745248381</v>
      </c>
      <c r="D191" t="s">
        <v>542</v>
      </c>
      <c r="E191">
        <v>0.438</v>
      </c>
      <c r="F191" t="s">
        <v>497</v>
      </c>
      <c r="G191">
        <v>0.35</v>
      </c>
    </row>
    <row r="192" spans="1:7" x14ac:dyDescent="0.45">
      <c r="A192" t="s">
        <v>167</v>
      </c>
      <c r="B192" t="s">
        <v>52</v>
      </c>
      <c r="C192">
        <v>1501.0602683913501</v>
      </c>
      <c r="D192" t="s">
        <v>485</v>
      </c>
      <c r="E192">
        <v>0.55200000000000005</v>
      </c>
      <c r="F192" t="s">
        <v>489</v>
      </c>
      <c r="G192">
        <v>0.44444444444444398</v>
      </c>
    </row>
    <row r="193" spans="1:7" x14ac:dyDescent="0.45">
      <c r="A193" t="s">
        <v>335</v>
      </c>
      <c r="B193" t="s">
        <v>276</v>
      </c>
      <c r="C193">
        <v>1500.60538368019</v>
      </c>
      <c r="D193" t="s">
        <v>488</v>
      </c>
      <c r="E193">
        <v>0.54800000000000004</v>
      </c>
      <c r="F193" t="s">
        <v>469</v>
      </c>
      <c r="G193">
        <v>0.6</v>
      </c>
    </row>
    <row r="194" spans="1:7" x14ac:dyDescent="0.45">
      <c r="A194" t="s">
        <v>233</v>
      </c>
      <c r="B194" t="s">
        <v>95</v>
      </c>
      <c r="C194">
        <v>1498.6281262958</v>
      </c>
      <c r="D194" t="s">
        <v>543</v>
      </c>
      <c r="E194">
        <v>0.44400000000000001</v>
      </c>
      <c r="F194" t="s">
        <v>544</v>
      </c>
      <c r="G194">
        <v>0.42857142857142899</v>
      </c>
    </row>
    <row r="195" spans="1:7" x14ac:dyDescent="0.45">
      <c r="A195" t="s">
        <v>147</v>
      </c>
      <c r="B195" t="s">
        <v>135</v>
      </c>
      <c r="C195">
        <v>1497.13703922832</v>
      </c>
      <c r="D195" t="s">
        <v>476</v>
      </c>
      <c r="E195">
        <v>0.621</v>
      </c>
      <c r="F195" t="s">
        <v>466</v>
      </c>
      <c r="G195">
        <v>0.66666666666666696</v>
      </c>
    </row>
    <row r="196" spans="1:7" x14ac:dyDescent="0.45">
      <c r="A196" t="s">
        <v>264</v>
      </c>
      <c r="B196" t="s">
        <v>129</v>
      </c>
      <c r="C196">
        <v>1495.8799831419501</v>
      </c>
      <c r="D196" t="s">
        <v>507</v>
      </c>
      <c r="E196">
        <v>0.5</v>
      </c>
      <c r="F196" t="s">
        <v>489</v>
      </c>
      <c r="G196">
        <v>0.44444444444444398</v>
      </c>
    </row>
    <row r="197" spans="1:7" x14ac:dyDescent="0.45">
      <c r="A197" t="s">
        <v>248</v>
      </c>
      <c r="B197" t="s">
        <v>230</v>
      </c>
      <c r="C197">
        <v>1495.72002816092</v>
      </c>
      <c r="D197" t="s">
        <v>540</v>
      </c>
      <c r="E197">
        <v>0.53600000000000003</v>
      </c>
      <c r="F197" t="s">
        <v>477</v>
      </c>
      <c r="G197">
        <v>0.55000000000000004</v>
      </c>
    </row>
    <row r="198" spans="1:7" x14ac:dyDescent="0.45">
      <c r="A198" t="s">
        <v>202</v>
      </c>
      <c r="B198" t="s">
        <v>143</v>
      </c>
      <c r="C198">
        <v>1495.6438746515901</v>
      </c>
      <c r="D198" t="s">
        <v>504</v>
      </c>
      <c r="E198">
        <v>0.58099999999999996</v>
      </c>
      <c r="F198" t="s">
        <v>482</v>
      </c>
      <c r="G198">
        <v>0.55555555555555602</v>
      </c>
    </row>
    <row r="199" spans="1:7" x14ac:dyDescent="0.45">
      <c r="A199" t="s">
        <v>234</v>
      </c>
      <c r="B199" t="s">
        <v>175</v>
      </c>
      <c r="C199">
        <v>1493.8540088836401</v>
      </c>
      <c r="D199" t="s">
        <v>491</v>
      </c>
      <c r="E199">
        <v>0.51600000000000001</v>
      </c>
      <c r="F199" t="s">
        <v>484</v>
      </c>
      <c r="G199">
        <v>0.5</v>
      </c>
    </row>
    <row r="200" spans="1:7" x14ac:dyDescent="0.45">
      <c r="A200" t="s">
        <v>212</v>
      </c>
      <c r="B200" t="s">
        <v>106</v>
      </c>
      <c r="C200">
        <v>1490.4961420792399</v>
      </c>
      <c r="D200" t="s">
        <v>508</v>
      </c>
      <c r="E200">
        <v>0.51700000000000002</v>
      </c>
      <c r="F200" t="s">
        <v>484</v>
      </c>
      <c r="G200">
        <v>0.5</v>
      </c>
    </row>
    <row r="201" spans="1:7" x14ac:dyDescent="0.45">
      <c r="A201" t="s">
        <v>231</v>
      </c>
      <c r="B201" t="s">
        <v>154</v>
      </c>
      <c r="C201">
        <v>1489.14809820819</v>
      </c>
      <c r="D201" t="s">
        <v>507</v>
      </c>
      <c r="E201">
        <v>0.5</v>
      </c>
      <c r="F201" t="s">
        <v>482</v>
      </c>
      <c r="G201">
        <v>0.55555555555555602</v>
      </c>
    </row>
    <row r="202" spans="1:7" x14ac:dyDescent="0.45">
      <c r="A202" t="s">
        <v>160</v>
      </c>
      <c r="B202" t="s">
        <v>129</v>
      </c>
      <c r="C202">
        <v>1488.0709066183399</v>
      </c>
      <c r="D202" t="s">
        <v>476</v>
      </c>
      <c r="E202">
        <v>0.621</v>
      </c>
      <c r="F202" t="s">
        <v>479</v>
      </c>
      <c r="G202">
        <v>0.61111111111111105</v>
      </c>
    </row>
    <row r="203" spans="1:7" x14ac:dyDescent="0.45">
      <c r="A203" t="s">
        <v>262</v>
      </c>
      <c r="B203" t="s">
        <v>106</v>
      </c>
      <c r="C203">
        <v>1486.83217785897</v>
      </c>
      <c r="D203" t="s">
        <v>526</v>
      </c>
      <c r="E203">
        <v>0.38700000000000001</v>
      </c>
      <c r="F203" t="s">
        <v>497</v>
      </c>
      <c r="G203">
        <v>0.35</v>
      </c>
    </row>
    <row r="204" spans="1:7" x14ac:dyDescent="0.45">
      <c r="A204" t="s">
        <v>113</v>
      </c>
      <c r="B204" t="s">
        <v>114</v>
      </c>
      <c r="C204">
        <v>1486.3337997495501</v>
      </c>
      <c r="D204" t="s">
        <v>490</v>
      </c>
      <c r="E204">
        <v>0.71</v>
      </c>
      <c r="F204" t="s">
        <v>520</v>
      </c>
      <c r="G204">
        <v>0.75</v>
      </c>
    </row>
    <row r="205" spans="1:7" x14ac:dyDescent="0.45">
      <c r="A205" t="s">
        <v>150</v>
      </c>
      <c r="B205" t="s">
        <v>61</v>
      </c>
      <c r="C205">
        <v>1486.1926684493001</v>
      </c>
      <c r="D205" t="s">
        <v>486</v>
      </c>
      <c r="E205">
        <v>0.53300000000000003</v>
      </c>
      <c r="F205" t="s">
        <v>522</v>
      </c>
      <c r="G205">
        <v>0.5</v>
      </c>
    </row>
    <row r="206" spans="1:7" x14ac:dyDescent="0.45">
      <c r="A206" t="s">
        <v>252</v>
      </c>
      <c r="B206" t="s">
        <v>129</v>
      </c>
      <c r="C206">
        <v>1485.16743411378</v>
      </c>
      <c r="D206" t="s">
        <v>545</v>
      </c>
      <c r="E206">
        <v>0.5</v>
      </c>
      <c r="F206" t="s">
        <v>489</v>
      </c>
      <c r="G206">
        <v>0.44444444444444398</v>
      </c>
    </row>
    <row r="207" spans="1:7" x14ac:dyDescent="0.45">
      <c r="A207" t="s">
        <v>198</v>
      </c>
      <c r="B207" t="s">
        <v>123</v>
      </c>
      <c r="C207">
        <v>1483.3475066696701</v>
      </c>
      <c r="D207" t="s">
        <v>533</v>
      </c>
      <c r="E207">
        <v>0.57099999999999995</v>
      </c>
      <c r="F207" t="s">
        <v>531</v>
      </c>
      <c r="G207">
        <v>0.5625</v>
      </c>
    </row>
    <row r="208" spans="1:7" x14ac:dyDescent="0.45">
      <c r="A208" t="s">
        <v>193</v>
      </c>
      <c r="B208" t="s">
        <v>129</v>
      </c>
      <c r="C208">
        <v>1483.3346467333199</v>
      </c>
      <c r="D208" t="s">
        <v>540</v>
      </c>
      <c r="E208">
        <v>0.53600000000000003</v>
      </c>
      <c r="F208" t="s">
        <v>482</v>
      </c>
      <c r="G208">
        <v>0.55555555555555602</v>
      </c>
    </row>
    <row r="209" spans="1:7" x14ac:dyDescent="0.45">
      <c r="A209" t="s">
        <v>247</v>
      </c>
      <c r="B209" t="s">
        <v>230</v>
      </c>
      <c r="C209">
        <v>1481.5892830395401</v>
      </c>
      <c r="D209" t="s">
        <v>491</v>
      </c>
      <c r="E209">
        <v>0.51600000000000001</v>
      </c>
      <c r="F209" t="s">
        <v>469</v>
      </c>
      <c r="G209">
        <v>0.6</v>
      </c>
    </row>
    <row r="210" spans="1:7" x14ac:dyDescent="0.45">
      <c r="A210" t="s">
        <v>228</v>
      </c>
      <c r="B210" t="s">
        <v>129</v>
      </c>
      <c r="C210">
        <v>1479.6434415485301</v>
      </c>
      <c r="D210" t="s">
        <v>496</v>
      </c>
      <c r="E210">
        <v>0.46700000000000003</v>
      </c>
      <c r="F210" t="s">
        <v>475</v>
      </c>
      <c r="G210">
        <v>0.5</v>
      </c>
    </row>
    <row r="211" spans="1:7" x14ac:dyDescent="0.45">
      <c r="A211" t="s">
        <v>260</v>
      </c>
      <c r="B211" t="s">
        <v>141</v>
      </c>
      <c r="C211">
        <v>1475.7462386852401</v>
      </c>
      <c r="D211" t="s">
        <v>491</v>
      </c>
      <c r="E211">
        <v>0.51600000000000001</v>
      </c>
      <c r="F211" t="s">
        <v>475</v>
      </c>
      <c r="G211">
        <v>0.5</v>
      </c>
    </row>
    <row r="212" spans="1:7" x14ac:dyDescent="0.45">
      <c r="A212" t="s">
        <v>291</v>
      </c>
      <c r="B212" t="s">
        <v>208</v>
      </c>
      <c r="C212">
        <v>1475.1808833698999</v>
      </c>
      <c r="D212" t="s">
        <v>504</v>
      </c>
      <c r="E212">
        <v>0.58099999999999996</v>
      </c>
      <c r="F212" t="s">
        <v>531</v>
      </c>
      <c r="G212">
        <v>0.5625</v>
      </c>
    </row>
    <row r="213" spans="1:7" x14ac:dyDescent="0.45">
      <c r="A213" t="s">
        <v>278</v>
      </c>
      <c r="B213" t="s">
        <v>114</v>
      </c>
      <c r="C213">
        <v>1474.54116654117</v>
      </c>
      <c r="D213" t="s">
        <v>505</v>
      </c>
      <c r="E213">
        <v>0.45200000000000001</v>
      </c>
      <c r="F213" t="s">
        <v>546</v>
      </c>
      <c r="G213">
        <v>0.4375</v>
      </c>
    </row>
    <row r="214" spans="1:7" x14ac:dyDescent="0.45">
      <c r="A214" t="s">
        <v>218</v>
      </c>
      <c r="B214" t="s">
        <v>190</v>
      </c>
      <c r="C214">
        <v>1474.22388379886</v>
      </c>
      <c r="D214" t="s">
        <v>514</v>
      </c>
      <c r="E214">
        <v>0.48399999999999999</v>
      </c>
      <c r="F214" t="s">
        <v>482</v>
      </c>
      <c r="G214">
        <v>0.55555555555555602</v>
      </c>
    </row>
    <row r="215" spans="1:7" x14ac:dyDescent="0.45">
      <c r="A215" t="s">
        <v>279</v>
      </c>
      <c r="B215" t="s">
        <v>126</v>
      </c>
      <c r="C215">
        <v>1474.06780085021</v>
      </c>
      <c r="D215" t="s">
        <v>547</v>
      </c>
      <c r="E215">
        <v>0.41899999999999998</v>
      </c>
      <c r="F215" t="s">
        <v>509</v>
      </c>
      <c r="G215">
        <v>0.38888888888888901</v>
      </c>
    </row>
    <row r="216" spans="1:7" x14ac:dyDescent="0.45">
      <c r="A216" t="s">
        <v>209</v>
      </c>
      <c r="B216" t="s">
        <v>129</v>
      </c>
      <c r="C216">
        <v>1472.54978891616</v>
      </c>
      <c r="D216" t="s">
        <v>488</v>
      </c>
      <c r="E216">
        <v>0.54800000000000004</v>
      </c>
      <c r="F216" t="s">
        <v>475</v>
      </c>
      <c r="G216">
        <v>0.5</v>
      </c>
    </row>
    <row r="217" spans="1:7" x14ac:dyDescent="0.45">
      <c r="A217" t="s">
        <v>261</v>
      </c>
      <c r="B217" t="s">
        <v>129</v>
      </c>
      <c r="C217">
        <v>1471.17740674525</v>
      </c>
      <c r="D217" t="s">
        <v>507</v>
      </c>
      <c r="E217">
        <v>0.5</v>
      </c>
      <c r="F217" t="s">
        <v>489</v>
      </c>
      <c r="G217">
        <v>0.44444444444444398</v>
      </c>
    </row>
    <row r="218" spans="1:7" x14ac:dyDescent="0.45">
      <c r="A218" t="s">
        <v>322</v>
      </c>
      <c r="B218" t="s">
        <v>141</v>
      </c>
      <c r="C218">
        <v>1471.0459140621699</v>
      </c>
      <c r="D218" t="s">
        <v>526</v>
      </c>
      <c r="E218">
        <v>0.38700000000000001</v>
      </c>
      <c r="F218" t="s">
        <v>509</v>
      </c>
      <c r="G218">
        <v>0.38888888888888901</v>
      </c>
    </row>
    <row r="219" spans="1:7" x14ac:dyDescent="0.45">
      <c r="A219" t="s">
        <v>226</v>
      </c>
      <c r="B219" t="s">
        <v>175</v>
      </c>
      <c r="C219">
        <v>1469.7511092101699</v>
      </c>
      <c r="D219" t="s">
        <v>504</v>
      </c>
      <c r="E219">
        <v>0.58099999999999996</v>
      </c>
      <c r="F219" t="s">
        <v>469</v>
      </c>
      <c r="G219">
        <v>0.6</v>
      </c>
    </row>
    <row r="220" spans="1:7" x14ac:dyDescent="0.45">
      <c r="A220" t="s">
        <v>318</v>
      </c>
      <c r="B220" t="s">
        <v>254</v>
      </c>
      <c r="C220">
        <v>1466.24009473409</v>
      </c>
      <c r="D220" t="s">
        <v>486</v>
      </c>
      <c r="E220">
        <v>0.53300000000000003</v>
      </c>
      <c r="F220" t="s">
        <v>530</v>
      </c>
      <c r="G220">
        <v>0.57142857142857095</v>
      </c>
    </row>
    <row r="221" spans="1:7" x14ac:dyDescent="0.45">
      <c r="A221" t="s">
        <v>158</v>
      </c>
      <c r="B221" t="s">
        <v>135</v>
      </c>
      <c r="C221">
        <v>1465.9724272783301</v>
      </c>
      <c r="D221" t="s">
        <v>474</v>
      </c>
      <c r="E221">
        <v>0.6</v>
      </c>
      <c r="F221" t="s">
        <v>466</v>
      </c>
      <c r="G221">
        <v>0.66666666666666696</v>
      </c>
    </row>
    <row r="222" spans="1:7" x14ac:dyDescent="0.45">
      <c r="A222" t="s">
        <v>246</v>
      </c>
      <c r="B222" t="s">
        <v>61</v>
      </c>
      <c r="C222">
        <v>1465.6088846661601</v>
      </c>
      <c r="D222" t="s">
        <v>507</v>
      </c>
      <c r="E222">
        <v>0.5</v>
      </c>
      <c r="F222" t="s">
        <v>546</v>
      </c>
      <c r="G222">
        <v>0.4375</v>
      </c>
    </row>
    <row r="223" spans="1:7" x14ac:dyDescent="0.45">
      <c r="A223" t="s">
        <v>270</v>
      </c>
      <c r="B223" t="s">
        <v>135</v>
      </c>
      <c r="C223">
        <v>1463.9339456749799</v>
      </c>
      <c r="D223" t="s">
        <v>486</v>
      </c>
      <c r="E223">
        <v>0.53300000000000003</v>
      </c>
      <c r="F223" t="s">
        <v>475</v>
      </c>
      <c r="G223">
        <v>0.5</v>
      </c>
    </row>
    <row r="224" spans="1:7" x14ac:dyDescent="0.45">
      <c r="A224" t="s">
        <v>321</v>
      </c>
      <c r="B224" t="s">
        <v>117</v>
      </c>
      <c r="C224">
        <v>1463.5066762162701</v>
      </c>
      <c r="D224" t="s">
        <v>548</v>
      </c>
      <c r="E224">
        <v>0.375</v>
      </c>
      <c r="F224" t="s">
        <v>497</v>
      </c>
      <c r="G224">
        <v>0.35</v>
      </c>
    </row>
    <row r="225" spans="1:7" x14ac:dyDescent="0.45">
      <c r="A225" t="s">
        <v>280</v>
      </c>
      <c r="B225" t="s">
        <v>114</v>
      </c>
      <c r="C225">
        <v>1459.76336241944</v>
      </c>
      <c r="D225" t="s">
        <v>505</v>
      </c>
      <c r="E225">
        <v>0.45200000000000001</v>
      </c>
      <c r="F225" t="s">
        <v>546</v>
      </c>
      <c r="G225">
        <v>0.4375</v>
      </c>
    </row>
    <row r="226" spans="1:7" x14ac:dyDescent="0.45">
      <c r="A226" t="s">
        <v>258</v>
      </c>
      <c r="B226" t="s">
        <v>95</v>
      </c>
      <c r="C226">
        <v>1456.3006483255399</v>
      </c>
      <c r="D226" t="s">
        <v>549</v>
      </c>
      <c r="E226">
        <v>0.51900000000000002</v>
      </c>
      <c r="F226" t="s">
        <v>550</v>
      </c>
      <c r="G226">
        <v>0.5</v>
      </c>
    </row>
    <row r="227" spans="1:7" x14ac:dyDescent="0.45">
      <c r="A227" t="s">
        <v>285</v>
      </c>
      <c r="B227" t="s">
        <v>276</v>
      </c>
      <c r="C227">
        <v>1455.5491351533201</v>
      </c>
      <c r="D227" t="s">
        <v>478</v>
      </c>
      <c r="E227">
        <v>0.61299999999999999</v>
      </c>
      <c r="F227" t="s">
        <v>468</v>
      </c>
      <c r="G227">
        <v>0.65</v>
      </c>
    </row>
    <row r="228" spans="1:7" x14ac:dyDescent="0.45">
      <c r="A228" t="s">
        <v>311</v>
      </c>
      <c r="B228" t="s">
        <v>70</v>
      </c>
      <c r="C228">
        <v>1455.16215573868</v>
      </c>
      <c r="D228" t="s">
        <v>551</v>
      </c>
      <c r="E228">
        <v>0.3</v>
      </c>
      <c r="F228" t="s">
        <v>527</v>
      </c>
      <c r="G228">
        <v>0.25</v>
      </c>
    </row>
    <row r="229" spans="1:7" x14ac:dyDescent="0.45">
      <c r="A229" t="s">
        <v>305</v>
      </c>
      <c r="B229" t="s">
        <v>143</v>
      </c>
      <c r="C229">
        <v>1453.8508756593501</v>
      </c>
      <c r="D229" t="s">
        <v>535</v>
      </c>
      <c r="E229">
        <v>0.46400000000000002</v>
      </c>
      <c r="F229" t="s">
        <v>489</v>
      </c>
      <c r="G229">
        <v>0.44444444444444398</v>
      </c>
    </row>
    <row r="230" spans="1:7" x14ac:dyDescent="0.45">
      <c r="A230" t="s">
        <v>259</v>
      </c>
      <c r="B230" t="s">
        <v>70</v>
      </c>
      <c r="C230">
        <v>1453.02213132722</v>
      </c>
      <c r="D230" t="s">
        <v>526</v>
      </c>
      <c r="E230">
        <v>0.38700000000000001</v>
      </c>
      <c r="F230" t="s">
        <v>512</v>
      </c>
      <c r="G230">
        <v>0.3</v>
      </c>
    </row>
    <row r="231" spans="1:7" x14ac:dyDescent="0.45">
      <c r="A231" t="s">
        <v>172</v>
      </c>
      <c r="B231" t="s">
        <v>143</v>
      </c>
      <c r="C231">
        <v>1452.7341684631001</v>
      </c>
      <c r="D231" t="s">
        <v>488</v>
      </c>
      <c r="E231">
        <v>0.54800000000000004</v>
      </c>
      <c r="F231" t="s">
        <v>482</v>
      </c>
      <c r="G231">
        <v>0.55555555555555602</v>
      </c>
    </row>
    <row r="232" spans="1:7" x14ac:dyDescent="0.45">
      <c r="A232" t="s">
        <v>293</v>
      </c>
      <c r="B232" t="s">
        <v>154</v>
      </c>
      <c r="C232">
        <v>1451.89140799551</v>
      </c>
      <c r="D232" t="s">
        <v>547</v>
      </c>
      <c r="E232">
        <v>0.41899999999999998</v>
      </c>
      <c r="F232" t="s">
        <v>489</v>
      </c>
      <c r="G232">
        <v>0.44444444444444398</v>
      </c>
    </row>
    <row r="233" spans="1:7" x14ac:dyDescent="0.45">
      <c r="A233" t="s">
        <v>235</v>
      </c>
      <c r="B233" t="s">
        <v>154</v>
      </c>
      <c r="C233">
        <v>1451.2408876729701</v>
      </c>
      <c r="D233" t="s">
        <v>503</v>
      </c>
      <c r="E233">
        <v>0.58599999999999997</v>
      </c>
      <c r="F233" t="s">
        <v>466</v>
      </c>
      <c r="G233">
        <v>0.66666666666666696</v>
      </c>
    </row>
    <row r="234" spans="1:7" x14ac:dyDescent="0.45">
      <c r="A234" t="s">
        <v>255</v>
      </c>
      <c r="B234" t="s">
        <v>154</v>
      </c>
      <c r="C234">
        <v>1449.8949612107699</v>
      </c>
      <c r="D234" t="s">
        <v>491</v>
      </c>
      <c r="E234">
        <v>0.51600000000000001</v>
      </c>
      <c r="F234" t="s">
        <v>475</v>
      </c>
      <c r="G234">
        <v>0.5</v>
      </c>
    </row>
    <row r="235" spans="1:7" x14ac:dyDescent="0.45">
      <c r="A235" t="s">
        <v>267</v>
      </c>
      <c r="B235" t="s">
        <v>225</v>
      </c>
      <c r="C235">
        <v>1446.9692678953199</v>
      </c>
      <c r="D235" t="s">
        <v>504</v>
      </c>
      <c r="E235">
        <v>0.58099999999999996</v>
      </c>
      <c r="F235" t="s">
        <v>479</v>
      </c>
      <c r="G235">
        <v>0.61111111111111105</v>
      </c>
    </row>
    <row r="236" spans="1:7" x14ac:dyDescent="0.45">
      <c r="A236" t="s">
        <v>290</v>
      </c>
      <c r="B236" t="s">
        <v>123</v>
      </c>
      <c r="C236">
        <v>1446.42375876659</v>
      </c>
      <c r="D236" t="s">
        <v>552</v>
      </c>
      <c r="E236">
        <v>0.39300000000000002</v>
      </c>
      <c r="F236" t="s">
        <v>546</v>
      </c>
      <c r="G236">
        <v>0.4375</v>
      </c>
    </row>
    <row r="237" spans="1:7" x14ac:dyDescent="0.45">
      <c r="A237" t="s">
        <v>250</v>
      </c>
      <c r="B237" t="s">
        <v>225</v>
      </c>
      <c r="C237">
        <v>1444.9982792200001</v>
      </c>
      <c r="D237" t="s">
        <v>514</v>
      </c>
      <c r="E237">
        <v>0.48399999999999999</v>
      </c>
      <c r="F237" t="s">
        <v>482</v>
      </c>
      <c r="G237">
        <v>0.55555555555555602</v>
      </c>
    </row>
    <row r="238" spans="1:7" x14ac:dyDescent="0.45">
      <c r="A238" t="s">
        <v>299</v>
      </c>
      <c r="B238" t="s">
        <v>61</v>
      </c>
      <c r="C238">
        <v>1443.4906501258499</v>
      </c>
      <c r="D238" t="s">
        <v>553</v>
      </c>
      <c r="E238">
        <v>0.32300000000000001</v>
      </c>
      <c r="F238" t="s">
        <v>554</v>
      </c>
      <c r="G238">
        <v>0.3125</v>
      </c>
    </row>
    <row r="239" spans="1:7" x14ac:dyDescent="0.45">
      <c r="A239" t="s">
        <v>342</v>
      </c>
      <c r="B239" t="s">
        <v>254</v>
      </c>
      <c r="C239">
        <v>1442.5875077763401</v>
      </c>
      <c r="D239" t="s">
        <v>486</v>
      </c>
      <c r="E239">
        <v>0.53300000000000003</v>
      </c>
      <c r="F239" t="s">
        <v>530</v>
      </c>
      <c r="G239">
        <v>0.57142857142857095</v>
      </c>
    </row>
    <row r="240" spans="1:7" x14ac:dyDescent="0.45">
      <c r="A240" t="s">
        <v>309</v>
      </c>
      <c r="B240" t="s">
        <v>230</v>
      </c>
      <c r="C240">
        <v>1440.31786605155</v>
      </c>
      <c r="D240" t="s">
        <v>488</v>
      </c>
      <c r="E240">
        <v>0.54800000000000004</v>
      </c>
      <c r="F240" t="s">
        <v>477</v>
      </c>
      <c r="G240">
        <v>0.55000000000000004</v>
      </c>
    </row>
    <row r="241" spans="1:7" x14ac:dyDescent="0.45">
      <c r="A241" t="s">
        <v>332</v>
      </c>
      <c r="B241" t="s">
        <v>129</v>
      </c>
      <c r="C241">
        <v>1439.27927855299</v>
      </c>
      <c r="D241" t="s">
        <v>536</v>
      </c>
      <c r="E241">
        <v>0.4</v>
      </c>
      <c r="F241" t="s">
        <v>523</v>
      </c>
      <c r="G241">
        <v>0.33333333333333298</v>
      </c>
    </row>
    <row r="242" spans="1:7" x14ac:dyDescent="0.45">
      <c r="A242" t="s">
        <v>265</v>
      </c>
      <c r="B242" t="s">
        <v>208</v>
      </c>
      <c r="C242">
        <v>1439.2605426622599</v>
      </c>
      <c r="D242" t="s">
        <v>508</v>
      </c>
      <c r="E242">
        <v>0.51700000000000002</v>
      </c>
      <c r="F242" t="s">
        <v>522</v>
      </c>
      <c r="G242">
        <v>0.5</v>
      </c>
    </row>
    <row r="243" spans="1:7" x14ac:dyDescent="0.45">
      <c r="A243" t="s">
        <v>239</v>
      </c>
      <c r="B243" t="s">
        <v>141</v>
      </c>
      <c r="C243">
        <v>1438.69253874118</v>
      </c>
      <c r="D243" t="s">
        <v>485</v>
      </c>
      <c r="E243">
        <v>0.55200000000000005</v>
      </c>
      <c r="F243" t="s">
        <v>482</v>
      </c>
      <c r="G243">
        <v>0.55555555555555602</v>
      </c>
    </row>
    <row r="244" spans="1:7" x14ac:dyDescent="0.45">
      <c r="A244" t="s">
        <v>197</v>
      </c>
      <c r="B244" t="s">
        <v>175</v>
      </c>
      <c r="C244">
        <v>1438.24988240477</v>
      </c>
      <c r="D244" t="s">
        <v>485</v>
      </c>
      <c r="E244">
        <v>0.55200000000000005</v>
      </c>
      <c r="F244" t="s">
        <v>468</v>
      </c>
      <c r="G244">
        <v>0.65</v>
      </c>
    </row>
    <row r="245" spans="1:7" x14ac:dyDescent="0.45">
      <c r="A245" t="s">
        <v>294</v>
      </c>
      <c r="B245" t="s">
        <v>190</v>
      </c>
      <c r="C245">
        <v>1436.2892191993701</v>
      </c>
      <c r="D245" t="s">
        <v>514</v>
      </c>
      <c r="E245">
        <v>0.48399999999999999</v>
      </c>
      <c r="F245" t="s">
        <v>475</v>
      </c>
      <c r="G245">
        <v>0.5</v>
      </c>
    </row>
    <row r="246" spans="1:7" x14ac:dyDescent="0.45">
      <c r="A246" t="s">
        <v>328</v>
      </c>
      <c r="B246" t="s">
        <v>141</v>
      </c>
      <c r="C246">
        <v>1434.0826621751701</v>
      </c>
      <c r="D246" t="s">
        <v>547</v>
      </c>
      <c r="E246">
        <v>0.41899999999999998</v>
      </c>
      <c r="F246" t="s">
        <v>489</v>
      </c>
      <c r="G246">
        <v>0.44444444444444398</v>
      </c>
    </row>
    <row r="247" spans="1:7" x14ac:dyDescent="0.45">
      <c r="A247" t="s">
        <v>300</v>
      </c>
      <c r="B247" t="s">
        <v>225</v>
      </c>
      <c r="C247">
        <v>1433.9945995957701</v>
      </c>
      <c r="D247" t="s">
        <v>514</v>
      </c>
      <c r="E247">
        <v>0.48399999999999999</v>
      </c>
      <c r="F247" t="s">
        <v>475</v>
      </c>
      <c r="G247">
        <v>0.5</v>
      </c>
    </row>
    <row r="248" spans="1:7" x14ac:dyDescent="0.45">
      <c r="A248" t="s">
        <v>146</v>
      </c>
      <c r="B248" t="s">
        <v>114</v>
      </c>
      <c r="C248">
        <v>1429.6724697525301</v>
      </c>
      <c r="D248" t="s">
        <v>490</v>
      </c>
      <c r="E248">
        <v>0.71</v>
      </c>
      <c r="F248" t="s">
        <v>525</v>
      </c>
      <c r="G248">
        <v>0.6875</v>
      </c>
    </row>
    <row r="249" spans="1:7" x14ac:dyDescent="0.45">
      <c r="A249" t="s">
        <v>240</v>
      </c>
      <c r="B249" t="s">
        <v>55</v>
      </c>
      <c r="C249">
        <v>1428.9373765554101</v>
      </c>
      <c r="D249" t="s">
        <v>539</v>
      </c>
      <c r="E249">
        <v>0.433</v>
      </c>
      <c r="F249" t="s">
        <v>509</v>
      </c>
      <c r="G249">
        <v>0.38888888888888901</v>
      </c>
    </row>
    <row r="250" spans="1:7" x14ac:dyDescent="0.45">
      <c r="A250" t="s">
        <v>211</v>
      </c>
      <c r="B250" t="s">
        <v>126</v>
      </c>
      <c r="C250">
        <v>1428.7615169947401</v>
      </c>
      <c r="D250" t="s">
        <v>502</v>
      </c>
      <c r="E250">
        <v>0.48299999999999998</v>
      </c>
      <c r="F250" t="s">
        <v>475</v>
      </c>
      <c r="G250">
        <v>0.5</v>
      </c>
    </row>
    <row r="251" spans="1:7" x14ac:dyDescent="0.45">
      <c r="A251" t="s">
        <v>355</v>
      </c>
      <c r="B251" t="s">
        <v>230</v>
      </c>
      <c r="C251">
        <v>1428.14906819317</v>
      </c>
      <c r="D251" t="s">
        <v>505</v>
      </c>
      <c r="E251">
        <v>0.45200000000000001</v>
      </c>
      <c r="F251" t="s">
        <v>487</v>
      </c>
      <c r="G251">
        <v>0.45</v>
      </c>
    </row>
    <row r="252" spans="1:7" x14ac:dyDescent="0.45">
      <c r="A252" t="s">
        <v>266</v>
      </c>
      <c r="B252" t="s">
        <v>254</v>
      </c>
      <c r="C252">
        <v>1427.0607676569</v>
      </c>
      <c r="D252" t="s">
        <v>483</v>
      </c>
      <c r="E252">
        <v>0.56699999999999995</v>
      </c>
      <c r="F252" t="s">
        <v>519</v>
      </c>
      <c r="G252">
        <v>0.64285714285714302</v>
      </c>
    </row>
    <row r="253" spans="1:7" x14ac:dyDescent="0.45">
      <c r="A253" t="s">
        <v>219</v>
      </c>
      <c r="B253" t="s">
        <v>95</v>
      </c>
      <c r="C253">
        <v>1426.2538482022801</v>
      </c>
      <c r="D253" t="s">
        <v>555</v>
      </c>
      <c r="E253">
        <v>0.42299999999999999</v>
      </c>
      <c r="F253" t="s">
        <v>544</v>
      </c>
      <c r="G253">
        <v>0.42857142857142899</v>
      </c>
    </row>
    <row r="254" spans="1:7" x14ac:dyDescent="0.45">
      <c r="A254" t="s">
        <v>386</v>
      </c>
      <c r="B254" t="s">
        <v>304</v>
      </c>
      <c r="C254">
        <v>1426.1937067654001</v>
      </c>
      <c r="D254" t="s">
        <v>526</v>
      </c>
      <c r="E254">
        <v>0.38700000000000001</v>
      </c>
      <c r="F254" t="s">
        <v>546</v>
      </c>
      <c r="G254">
        <v>0.4375</v>
      </c>
    </row>
    <row r="255" spans="1:7" x14ac:dyDescent="0.45">
      <c r="A255" t="s">
        <v>297</v>
      </c>
      <c r="B255" t="s">
        <v>135</v>
      </c>
      <c r="C255">
        <v>1426.0985171732</v>
      </c>
      <c r="D255" t="s">
        <v>502</v>
      </c>
      <c r="E255">
        <v>0.48299999999999998</v>
      </c>
      <c r="F255" t="s">
        <v>489</v>
      </c>
      <c r="G255">
        <v>0.44444444444444398</v>
      </c>
    </row>
    <row r="256" spans="1:7" x14ac:dyDescent="0.45">
      <c r="A256" t="s">
        <v>306</v>
      </c>
      <c r="B256" t="s">
        <v>154</v>
      </c>
      <c r="C256">
        <v>1425.72377480303</v>
      </c>
      <c r="D256" t="s">
        <v>514</v>
      </c>
      <c r="E256">
        <v>0.48399999999999999</v>
      </c>
      <c r="F256" t="s">
        <v>475</v>
      </c>
      <c r="G256">
        <v>0.5</v>
      </c>
    </row>
    <row r="257" spans="1:7" x14ac:dyDescent="0.45">
      <c r="A257" t="s">
        <v>338</v>
      </c>
      <c r="B257" t="s">
        <v>141</v>
      </c>
      <c r="C257">
        <v>1421.9668702116401</v>
      </c>
      <c r="D257" t="s">
        <v>547</v>
      </c>
      <c r="E257">
        <v>0.41899999999999998</v>
      </c>
      <c r="F257" t="s">
        <v>509</v>
      </c>
      <c r="G257">
        <v>0.38888888888888901</v>
      </c>
    </row>
    <row r="258" spans="1:7" x14ac:dyDescent="0.45">
      <c r="A258" t="s">
        <v>184</v>
      </c>
      <c r="B258" t="s">
        <v>143</v>
      </c>
      <c r="C258">
        <v>1421.6203313245001</v>
      </c>
      <c r="D258" t="s">
        <v>478</v>
      </c>
      <c r="E258">
        <v>0.61299999999999999</v>
      </c>
      <c r="F258" t="s">
        <v>479</v>
      </c>
      <c r="G258">
        <v>0.61111111111111105</v>
      </c>
    </row>
    <row r="259" spans="1:7" x14ac:dyDescent="0.45">
      <c r="A259" t="s">
        <v>281</v>
      </c>
      <c r="B259" t="s">
        <v>230</v>
      </c>
      <c r="C259">
        <v>1418.92408399737</v>
      </c>
      <c r="D259" t="s">
        <v>505</v>
      </c>
      <c r="E259">
        <v>0.45200000000000001</v>
      </c>
      <c r="F259" t="s">
        <v>484</v>
      </c>
      <c r="G259">
        <v>0.5</v>
      </c>
    </row>
    <row r="260" spans="1:7" x14ac:dyDescent="0.45">
      <c r="A260" t="s">
        <v>296</v>
      </c>
      <c r="B260" t="s">
        <v>287</v>
      </c>
      <c r="C260">
        <v>1418.61818468908</v>
      </c>
      <c r="D260" t="s">
        <v>514</v>
      </c>
      <c r="E260">
        <v>0.48399999999999999</v>
      </c>
      <c r="F260" t="s">
        <v>479</v>
      </c>
      <c r="G260">
        <v>0.61111111111111105</v>
      </c>
    </row>
    <row r="261" spans="1:7" x14ac:dyDescent="0.45">
      <c r="A261" t="s">
        <v>272</v>
      </c>
      <c r="B261" t="s">
        <v>106</v>
      </c>
      <c r="C261">
        <v>1418.3987212135</v>
      </c>
      <c r="D261" t="s">
        <v>547</v>
      </c>
      <c r="E261">
        <v>0.41899999999999998</v>
      </c>
      <c r="F261" t="s">
        <v>497</v>
      </c>
      <c r="G261">
        <v>0.35</v>
      </c>
    </row>
    <row r="262" spans="1:7" x14ac:dyDescent="0.45">
      <c r="A262" t="s">
        <v>216</v>
      </c>
      <c r="B262" t="s">
        <v>106</v>
      </c>
      <c r="C262">
        <v>1418.2243904838199</v>
      </c>
      <c r="D262" t="s">
        <v>514</v>
      </c>
      <c r="E262">
        <v>0.48399999999999999</v>
      </c>
      <c r="F262" t="s">
        <v>492</v>
      </c>
      <c r="G262">
        <v>0.4</v>
      </c>
    </row>
    <row r="263" spans="1:7" x14ac:dyDescent="0.45">
      <c r="A263" t="s">
        <v>325</v>
      </c>
      <c r="B263" t="s">
        <v>175</v>
      </c>
      <c r="C263">
        <v>1418.1124175555599</v>
      </c>
      <c r="D263" t="s">
        <v>526</v>
      </c>
      <c r="E263">
        <v>0.38700000000000001</v>
      </c>
      <c r="F263" t="s">
        <v>492</v>
      </c>
      <c r="G263">
        <v>0.4</v>
      </c>
    </row>
    <row r="264" spans="1:7" x14ac:dyDescent="0.45">
      <c r="A264" t="s">
        <v>269</v>
      </c>
      <c r="B264" t="s">
        <v>61</v>
      </c>
      <c r="C264">
        <v>1416.4070961817599</v>
      </c>
      <c r="D264" t="s">
        <v>556</v>
      </c>
      <c r="E264">
        <v>0.32100000000000001</v>
      </c>
      <c r="F264" t="s">
        <v>554</v>
      </c>
      <c r="G264">
        <v>0.3125</v>
      </c>
    </row>
    <row r="265" spans="1:7" x14ac:dyDescent="0.45">
      <c r="A265" t="s">
        <v>316</v>
      </c>
      <c r="B265" t="s">
        <v>117</v>
      </c>
      <c r="C265">
        <v>1415.1996412721001</v>
      </c>
      <c r="D265" t="s">
        <v>542</v>
      </c>
      <c r="E265">
        <v>0.438</v>
      </c>
      <c r="F265" t="s">
        <v>487</v>
      </c>
      <c r="G265">
        <v>0.45</v>
      </c>
    </row>
    <row r="266" spans="1:7" x14ac:dyDescent="0.45">
      <c r="A266" t="s">
        <v>346</v>
      </c>
      <c r="B266" t="s">
        <v>114</v>
      </c>
      <c r="C266">
        <v>1413.5405269232899</v>
      </c>
      <c r="D266" t="s">
        <v>557</v>
      </c>
      <c r="E266">
        <v>0.35499999999999998</v>
      </c>
      <c r="F266" t="s">
        <v>554</v>
      </c>
      <c r="G266">
        <v>0.3125</v>
      </c>
    </row>
    <row r="267" spans="1:7" x14ac:dyDescent="0.45">
      <c r="A267" t="s">
        <v>315</v>
      </c>
      <c r="B267" t="s">
        <v>135</v>
      </c>
      <c r="C267">
        <v>1411.09265159598</v>
      </c>
      <c r="D267" t="s">
        <v>539</v>
      </c>
      <c r="E267">
        <v>0.433</v>
      </c>
      <c r="F267" t="s">
        <v>489</v>
      </c>
      <c r="G267">
        <v>0.44444444444444398</v>
      </c>
    </row>
    <row r="268" spans="1:7" x14ac:dyDescent="0.45">
      <c r="A268" t="s">
        <v>310</v>
      </c>
      <c r="B268" t="s">
        <v>154</v>
      </c>
      <c r="C268">
        <v>1410.9602195072</v>
      </c>
      <c r="D268" t="s">
        <v>514</v>
      </c>
      <c r="E268">
        <v>0.48399999999999999</v>
      </c>
      <c r="F268" t="s">
        <v>482</v>
      </c>
      <c r="G268">
        <v>0.55555555555555602</v>
      </c>
    </row>
    <row r="269" spans="1:7" x14ac:dyDescent="0.45">
      <c r="A269" t="s">
        <v>253</v>
      </c>
      <c r="B269" t="s">
        <v>254</v>
      </c>
      <c r="C269">
        <v>1410.5347867819801</v>
      </c>
      <c r="D269" t="s">
        <v>486</v>
      </c>
      <c r="E269">
        <v>0.53300000000000003</v>
      </c>
      <c r="F269" t="s">
        <v>519</v>
      </c>
      <c r="G269">
        <v>0.64285714285714302</v>
      </c>
    </row>
    <row r="270" spans="1:7" x14ac:dyDescent="0.45">
      <c r="A270" t="s">
        <v>331</v>
      </c>
      <c r="B270" t="s">
        <v>225</v>
      </c>
      <c r="C270">
        <v>1404.05250667574</v>
      </c>
      <c r="D270" t="s">
        <v>507</v>
      </c>
      <c r="E270">
        <v>0.5</v>
      </c>
      <c r="F270" t="s">
        <v>475</v>
      </c>
      <c r="G270">
        <v>0.5</v>
      </c>
    </row>
    <row r="271" spans="1:7" x14ac:dyDescent="0.45">
      <c r="A271" t="s">
        <v>286</v>
      </c>
      <c r="B271" t="s">
        <v>287</v>
      </c>
      <c r="C271">
        <v>1403.8933949657701</v>
      </c>
      <c r="D271" t="s">
        <v>491</v>
      </c>
      <c r="E271">
        <v>0.51600000000000001</v>
      </c>
      <c r="F271" t="s">
        <v>479</v>
      </c>
      <c r="G271">
        <v>0.61111111111111105</v>
      </c>
    </row>
    <row r="272" spans="1:7" x14ac:dyDescent="0.45">
      <c r="A272" t="s">
        <v>238</v>
      </c>
      <c r="B272" t="s">
        <v>135</v>
      </c>
      <c r="C272">
        <v>1403.6725366284199</v>
      </c>
      <c r="D272" t="s">
        <v>508</v>
      </c>
      <c r="E272">
        <v>0.51700000000000002</v>
      </c>
      <c r="F272" t="s">
        <v>482</v>
      </c>
      <c r="G272">
        <v>0.55555555555555602</v>
      </c>
    </row>
    <row r="273" spans="1:7" x14ac:dyDescent="0.45">
      <c r="A273" t="s">
        <v>379</v>
      </c>
      <c r="B273" t="s">
        <v>175</v>
      </c>
      <c r="C273">
        <v>1403.19128643463</v>
      </c>
      <c r="D273" t="s">
        <v>553</v>
      </c>
      <c r="E273">
        <v>0.32300000000000001</v>
      </c>
      <c r="F273" t="s">
        <v>497</v>
      </c>
      <c r="G273">
        <v>0.35</v>
      </c>
    </row>
    <row r="274" spans="1:7" x14ac:dyDescent="0.45">
      <c r="A274" t="s">
        <v>327</v>
      </c>
      <c r="B274" t="s">
        <v>190</v>
      </c>
      <c r="C274">
        <v>1401.7434151125201</v>
      </c>
      <c r="D274" t="s">
        <v>557</v>
      </c>
      <c r="E274">
        <v>0.35499999999999998</v>
      </c>
      <c r="F274" t="s">
        <v>509</v>
      </c>
      <c r="G274">
        <v>0.38888888888888901</v>
      </c>
    </row>
    <row r="275" spans="1:7" x14ac:dyDescent="0.45">
      <c r="A275" t="s">
        <v>271</v>
      </c>
      <c r="B275" t="s">
        <v>106</v>
      </c>
      <c r="C275">
        <v>1399.8867110285</v>
      </c>
      <c r="D275" t="s">
        <v>558</v>
      </c>
      <c r="E275">
        <v>0.379</v>
      </c>
      <c r="F275" t="s">
        <v>497</v>
      </c>
      <c r="G275">
        <v>0.35</v>
      </c>
    </row>
    <row r="276" spans="1:7" x14ac:dyDescent="0.45">
      <c r="A276" t="s">
        <v>357</v>
      </c>
      <c r="B276" t="s">
        <v>154</v>
      </c>
      <c r="C276">
        <v>1397.63634707952</v>
      </c>
      <c r="D276" t="s">
        <v>553</v>
      </c>
      <c r="E276">
        <v>0.32300000000000001</v>
      </c>
      <c r="F276" t="s">
        <v>523</v>
      </c>
      <c r="G276">
        <v>0.33333333333333298</v>
      </c>
    </row>
    <row r="277" spans="1:7" x14ac:dyDescent="0.45">
      <c r="A277" t="s">
        <v>303</v>
      </c>
      <c r="B277" t="s">
        <v>304</v>
      </c>
      <c r="C277">
        <v>1396.7656998109901</v>
      </c>
      <c r="D277" t="s">
        <v>503</v>
      </c>
      <c r="E277">
        <v>0.58599999999999997</v>
      </c>
      <c r="F277" t="s">
        <v>510</v>
      </c>
      <c r="G277">
        <v>0.625</v>
      </c>
    </row>
    <row r="278" spans="1:7" x14ac:dyDescent="0.45">
      <c r="A278" t="s">
        <v>236</v>
      </c>
      <c r="B278" t="s">
        <v>141</v>
      </c>
      <c r="C278">
        <v>1390.3808767519199</v>
      </c>
      <c r="D278" t="s">
        <v>505</v>
      </c>
      <c r="E278">
        <v>0.45200000000000001</v>
      </c>
      <c r="F278" t="s">
        <v>489</v>
      </c>
      <c r="G278">
        <v>0.44444444444444398</v>
      </c>
    </row>
    <row r="279" spans="1:7" x14ac:dyDescent="0.45">
      <c r="A279" t="s">
        <v>312</v>
      </c>
      <c r="B279" t="s">
        <v>190</v>
      </c>
      <c r="C279">
        <v>1390.25935613098</v>
      </c>
      <c r="D279" t="s">
        <v>488</v>
      </c>
      <c r="E279">
        <v>0.54800000000000004</v>
      </c>
      <c r="F279" t="s">
        <v>475</v>
      </c>
      <c r="G279">
        <v>0.5</v>
      </c>
    </row>
    <row r="280" spans="1:7" x14ac:dyDescent="0.45">
      <c r="A280" t="s">
        <v>289</v>
      </c>
      <c r="B280" t="s">
        <v>208</v>
      </c>
      <c r="C280">
        <v>1387.5702930315399</v>
      </c>
      <c r="D280" t="s">
        <v>496</v>
      </c>
      <c r="E280">
        <v>0.46700000000000003</v>
      </c>
      <c r="F280" t="s">
        <v>522</v>
      </c>
      <c r="G280">
        <v>0.5</v>
      </c>
    </row>
    <row r="281" spans="1:7" x14ac:dyDescent="0.45">
      <c r="A281" t="s">
        <v>358</v>
      </c>
      <c r="B281" t="s">
        <v>230</v>
      </c>
      <c r="C281">
        <v>1387.04854430725</v>
      </c>
      <c r="D281" t="s">
        <v>558</v>
      </c>
      <c r="E281">
        <v>0.379</v>
      </c>
      <c r="F281" t="s">
        <v>492</v>
      </c>
      <c r="G281">
        <v>0.4</v>
      </c>
    </row>
    <row r="282" spans="1:7" x14ac:dyDescent="0.45">
      <c r="A282" t="s">
        <v>273</v>
      </c>
      <c r="B282" t="s">
        <v>117</v>
      </c>
      <c r="C282">
        <v>1386.4808792369399</v>
      </c>
      <c r="D282" t="s">
        <v>505</v>
      </c>
      <c r="E282">
        <v>0.45200000000000001</v>
      </c>
      <c r="F282" t="s">
        <v>487</v>
      </c>
      <c r="G282">
        <v>0.45</v>
      </c>
    </row>
    <row r="283" spans="1:7" x14ac:dyDescent="0.45">
      <c r="A283" t="s">
        <v>371</v>
      </c>
      <c r="B283" t="s">
        <v>114</v>
      </c>
      <c r="C283">
        <v>1382.10413064964</v>
      </c>
      <c r="D283" t="s">
        <v>557</v>
      </c>
      <c r="E283">
        <v>0.35499999999999998</v>
      </c>
      <c r="F283" t="s">
        <v>559</v>
      </c>
      <c r="G283">
        <v>0.375</v>
      </c>
    </row>
    <row r="284" spans="1:7" x14ac:dyDescent="0.45">
      <c r="A284" t="s">
        <v>323</v>
      </c>
      <c r="B284" t="s">
        <v>123</v>
      </c>
      <c r="C284">
        <v>1382.0010131352899</v>
      </c>
      <c r="D284" t="s">
        <v>526</v>
      </c>
      <c r="E284">
        <v>0.38700000000000001</v>
      </c>
      <c r="F284" t="s">
        <v>559</v>
      </c>
      <c r="G284">
        <v>0.375</v>
      </c>
    </row>
    <row r="285" spans="1:7" x14ac:dyDescent="0.45">
      <c r="A285" t="s">
        <v>288</v>
      </c>
      <c r="B285" t="s">
        <v>117</v>
      </c>
      <c r="C285">
        <v>1380.6765768719199</v>
      </c>
      <c r="D285" t="s">
        <v>560</v>
      </c>
      <c r="E285">
        <v>0.40600000000000003</v>
      </c>
      <c r="F285" t="s">
        <v>492</v>
      </c>
      <c r="G285">
        <v>0.4</v>
      </c>
    </row>
    <row r="286" spans="1:7" x14ac:dyDescent="0.45">
      <c r="A286" t="s">
        <v>298</v>
      </c>
      <c r="B286" t="s">
        <v>123</v>
      </c>
      <c r="C286">
        <v>1380.3759981835599</v>
      </c>
      <c r="D286" t="s">
        <v>536</v>
      </c>
      <c r="E286">
        <v>0.4</v>
      </c>
      <c r="F286" t="s">
        <v>546</v>
      </c>
      <c r="G286">
        <v>0.4375</v>
      </c>
    </row>
    <row r="287" spans="1:7" x14ac:dyDescent="0.45">
      <c r="A287" t="s">
        <v>354</v>
      </c>
      <c r="B287" t="s">
        <v>276</v>
      </c>
      <c r="C287">
        <v>1379.31631881521</v>
      </c>
      <c r="D287" t="s">
        <v>539</v>
      </c>
      <c r="E287">
        <v>0.433</v>
      </c>
      <c r="F287" t="s">
        <v>487</v>
      </c>
      <c r="G287">
        <v>0.45</v>
      </c>
    </row>
    <row r="288" spans="1:7" x14ac:dyDescent="0.45">
      <c r="A288" t="s">
        <v>349</v>
      </c>
      <c r="B288" t="s">
        <v>104</v>
      </c>
      <c r="C288">
        <v>1377.49235523523</v>
      </c>
      <c r="D288" t="s">
        <v>514</v>
      </c>
      <c r="E288">
        <v>0.48399999999999999</v>
      </c>
      <c r="F288" t="s">
        <v>487</v>
      </c>
      <c r="G288">
        <v>0.45</v>
      </c>
    </row>
    <row r="289" spans="1:7" x14ac:dyDescent="0.45">
      <c r="A289" t="s">
        <v>243</v>
      </c>
      <c r="B289" t="s">
        <v>95</v>
      </c>
      <c r="C289">
        <v>1376.15249854321</v>
      </c>
      <c r="D289" t="s">
        <v>561</v>
      </c>
      <c r="E289">
        <v>0.48099999999999998</v>
      </c>
      <c r="F289" t="s">
        <v>562</v>
      </c>
      <c r="G289">
        <v>0.35714285714285698</v>
      </c>
    </row>
    <row r="290" spans="1:7" x14ac:dyDescent="0.45">
      <c r="A290" t="s">
        <v>341</v>
      </c>
      <c r="B290" t="s">
        <v>175</v>
      </c>
      <c r="C290">
        <v>1374.80091216131</v>
      </c>
      <c r="D290" t="s">
        <v>557</v>
      </c>
      <c r="E290">
        <v>0.35499999999999998</v>
      </c>
      <c r="F290" t="s">
        <v>497</v>
      </c>
      <c r="G290">
        <v>0.35</v>
      </c>
    </row>
    <row r="291" spans="1:7" x14ac:dyDescent="0.45">
      <c r="A291" t="s">
        <v>319</v>
      </c>
      <c r="B291" t="s">
        <v>135</v>
      </c>
      <c r="C291">
        <v>1373.83028932249</v>
      </c>
      <c r="D291" t="s">
        <v>536</v>
      </c>
      <c r="E291">
        <v>0.4</v>
      </c>
      <c r="F291" t="s">
        <v>489</v>
      </c>
      <c r="G291">
        <v>0.44444444444444398</v>
      </c>
    </row>
    <row r="292" spans="1:7" x14ac:dyDescent="0.45">
      <c r="A292" t="s">
        <v>203</v>
      </c>
      <c r="B292" t="s">
        <v>117</v>
      </c>
      <c r="C292">
        <v>1373.4490914134001</v>
      </c>
      <c r="D292" t="s">
        <v>491</v>
      </c>
      <c r="E292">
        <v>0.51600000000000001</v>
      </c>
      <c r="F292" t="s">
        <v>477</v>
      </c>
      <c r="G292">
        <v>0.55000000000000004</v>
      </c>
    </row>
    <row r="293" spans="1:7" x14ac:dyDescent="0.45">
      <c r="A293" t="s">
        <v>350</v>
      </c>
      <c r="B293" t="s">
        <v>135</v>
      </c>
      <c r="C293">
        <v>1371.5304922381699</v>
      </c>
      <c r="D293" t="s">
        <v>563</v>
      </c>
      <c r="E293">
        <v>0.36699999999999999</v>
      </c>
      <c r="F293" t="s">
        <v>509</v>
      </c>
      <c r="G293">
        <v>0.38888888888888901</v>
      </c>
    </row>
    <row r="294" spans="1:7" x14ac:dyDescent="0.45">
      <c r="A294" t="s">
        <v>339</v>
      </c>
      <c r="B294" t="s">
        <v>190</v>
      </c>
      <c r="C294">
        <v>1371.0885874842299</v>
      </c>
      <c r="D294" t="s">
        <v>514</v>
      </c>
      <c r="E294">
        <v>0.48399999999999999</v>
      </c>
      <c r="F294" t="s">
        <v>489</v>
      </c>
      <c r="G294">
        <v>0.44444444444444398</v>
      </c>
    </row>
    <row r="295" spans="1:7" x14ac:dyDescent="0.45">
      <c r="A295" t="s">
        <v>308</v>
      </c>
      <c r="B295" t="s">
        <v>13</v>
      </c>
      <c r="C295">
        <v>1369.6575800743001</v>
      </c>
      <c r="D295" t="s">
        <v>558</v>
      </c>
      <c r="E295">
        <v>0.379</v>
      </c>
      <c r="F295" t="s">
        <v>538</v>
      </c>
      <c r="G295">
        <v>0.27777777777777801</v>
      </c>
    </row>
    <row r="296" spans="1:7" x14ac:dyDescent="0.45">
      <c r="A296" t="s">
        <v>356</v>
      </c>
      <c r="B296" t="s">
        <v>287</v>
      </c>
      <c r="C296">
        <v>1369.1605806218899</v>
      </c>
      <c r="D296" t="s">
        <v>563</v>
      </c>
      <c r="E296">
        <v>0.36699999999999999</v>
      </c>
      <c r="F296" t="s">
        <v>475</v>
      </c>
      <c r="G296">
        <v>0.5</v>
      </c>
    </row>
    <row r="297" spans="1:7" x14ac:dyDescent="0.45">
      <c r="A297" t="s">
        <v>302</v>
      </c>
      <c r="B297" t="s">
        <v>123</v>
      </c>
      <c r="C297">
        <v>1368.79101507413</v>
      </c>
      <c r="D297" t="s">
        <v>536</v>
      </c>
      <c r="E297">
        <v>0.4</v>
      </c>
      <c r="F297" t="s">
        <v>546</v>
      </c>
      <c r="G297">
        <v>0.4375</v>
      </c>
    </row>
    <row r="298" spans="1:7" x14ac:dyDescent="0.45">
      <c r="A298" t="s">
        <v>387</v>
      </c>
      <c r="B298" t="s">
        <v>304</v>
      </c>
      <c r="C298">
        <v>1368.48046841722</v>
      </c>
      <c r="D298" t="s">
        <v>557</v>
      </c>
      <c r="E298">
        <v>0.35499999999999998</v>
      </c>
      <c r="F298" t="s">
        <v>546</v>
      </c>
      <c r="G298">
        <v>0.4375</v>
      </c>
    </row>
    <row r="299" spans="1:7" x14ac:dyDescent="0.45">
      <c r="A299" t="s">
        <v>381</v>
      </c>
      <c r="B299" t="s">
        <v>287</v>
      </c>
      <c r="C299">
        <v>1366.12434755802</v>
      </c>
      <c r="D299" t="s">
        <v>514</v>
      </c>
      <c r="E299">
        <v>0.48399999999999999</v>
      </c>
      <c r="F299" t="s">
        <v>482</v>
      </c>
      <c r="G299">
        <v>0.55555555555555602</v>
      </c>
    </row>
    <row r="300" spans="1:7" x14ac:dyDescent="0.45">
      <c r="A300" t="s">
        <v>348</v>
      </c>
      <c r="B300" t="s">
        <v>208</v>
      </c>
      <c r="C300">
        <v>1361.27581298372</v>
      </c>
      <c r="D300" t="s">
        <v>526</v>
      </c>
      <c r="E300">
        <v>0.38700000000000001</v>
      </c>
      <c r="F300" t="s">
        <v>559</v>
      </c>
      <c r="G300">
        <v>0.375</v>
      </c>
    </row>
    <row r="301" spans="1:7" x14ac:dyDescent="0.45">
      <c r="A301" t="s">
        <v>344</v>
      </c>
      <c r="B301" t="s">
        <v>154</v>
      </c>
      <c r="C301">
        <v>1350.57046238267</v>
      </c>
      <c r="D301" t="s">
        <v>506</v>
      </c>
      <c r="E301">
        <v>0.44800000000000001</v>
      </c>
      <c r="F301" t="s">
        <v>489</v>
      </c>
      <c r="G301">
        <v>0.44444444444444398</v>
      </c>
    </row>
    <row r="302" spans="1:7" x14ac:dyDescent="0.45">
      <c r="A302" t="s">
        <v>372</v>
      </c>
      <c r="B302" t="s">
        <v>225</v>
      </c>
      <c r="C302">
        <v>1350.15423323402</v>
      </c>
      <c r="D302" t="s">
        <v>553</v>
      </c>
      <c r="E302">
        <v>0.32300000000000001</v>
      </c>
      <c r="F302" t="s">
        <v>523</v>
      </c>
      <c r="G302">
        <v>0.33333333333333298</v>
      </c>
    </row>
    <row r="303" spans="1:7" x14ac:dyDescent="0.45">
      <c r="A303" t="s">
        <v>317</v>
      </c>
      <c r="B303" t="s">
        <v>154</v>
      </c>
      <c r="C303">
        <v>1349.9295042517999</v>
      </c>
      <c r="D303" t="s">
        <v>514</v>
      </c>
      <c r="E303">
        <v>0.48399999999999999</v>
      </c>
      <c r="F303" t="s">
        <v>475</v>
      </c>
      <c r="G303">
        <v>0.5</v>
      </c>
    </row>
    <row r="304" spans="1:7" x14ac:dyDescent="0.45">
      <c r="A304" t="s">
        <v>274</v>
      </c>
      <c r="B304" t="s">
        <v>225</v>
      </c>
      <c r="C304">
        <v>1348.3241302307999</v>
      </c>
      <c r="D304" t="s">
        <v>505</v>
      </c>
      <c r="E304">
        <v>0.45200000000000001</v>
      </c>
      <c r="F304" t="s">
        <v>475</v>
      </c>
      <c r="G304">
        <v>0.5</v>
      </c>
    </row>
    <row r="305" spans="1:7" x14ac:dyDescent="0.45">
      <c r="A305" t="s">
        <v>365</v>
      </c>
      <c r="B305" t="s">
        <v>276</v>
      </c>
      <c r="C305">
        <v>1347.489580312</v>
      </c>
      <c r="D305" t="s">
        <v>539</v>
      </c>
      <c r="E305">
        <v>0.433</v>
      </c>
      <c r="F305" t="s">
        <v>487</v>
      </c>
      <c r="G305">
        <v>0.45</v>
      </c>
    </row>
    <row r="306" spans="1:7" x14ac:dyDescent="0.45">
      <c r="A306" t="s">
        <v>345</v>
      </c>
      <c r="B306" t="s">
        <v>208</v>
      </c>
      <c r="C306">
        <v>1347.2909197502499</v>
      </c>
      <c r="D306" t="s">
        <v>547</v>
      </c>
      <c r="E306">
        <v>0.41899999999999998</v>
      </c>
      <c r="F306" t="s">
        <v>546</v>
      </c>
      <c r="G306">
        <v>0.4375</v>
      </c>
    </row>
    <row r="307" spans="1:7" x14ac:dyDescent="0.45">
      <c r="A307" t="s">
        <v>292</v>
      </c>
      <c r="B307" t="s">
        <v>114</v>
      </c>
      <c r="C307">
        <v>1346.23796697937</v>
      </c>
      <c r="D307" t="s">
        <v>491</v>
      </c>
      <c r="E307">
        <v>0.51600000000000001</v>
      </c>
      <c r="F307" t="s">
        <v>522</v>
      </c>
      <c r="G307">
        <v>0.5</v>
      </c>
    </row>
    <row r="308" spans="1:7" x14ac:dyDescent="0.45">
      <c r="A308" t="s">
        <v>295</v>
      </c>
      <c r="B308" t="s">
        <v>126</v>
      </c>
      <c r="C308">
        <v>1342.0407909497701</v>
      </c>
      <c r="D308" t="s">
        <v>526</v>
      </c>
      <c r="E308">
        <v>0.38700000000000001</v>
      </c>
      <c r="F308" t="s">
        <v>538</v>
      </c>
      <c r="G308">
        <v>0.27777777777777801</v>
      </c>
    </row>
    <row r="309" spans="1:7" x14ac:dyDescent="0.45">
      <c r="A309" t="s">
        <v>359</v>
      </c>
      <c r="B309" t="s">
        <v>230</v>
      </c>
      <c r="C309">
        <v>1337.7673710126801</v>
      </c>
      <c r="D309" t="s">
        <v>539</v>
      </c>
      <c r="E309">
        <v>0.433</v>
      </c>
      <c r="F309" t="s">
        <v>487</v>
      </c>
      <c r="G309">
        <v>0.45</v>
      </c>
    </row>
    <row r="310" spans="1:7" x14ac:dyDescent="0.45">
      <c r="A310" t="s">
        <v>314</v>
      </c>
      <c r="B310" t="s">
        <v>287</v>
      </c>
      <c r="C310">
        <v>1336.01938332128</v>
      </c>
      <c r="D310" t="s">
        <v>514</v>
      </c>
      <c r="E310">
        <v>0.48399999999999999</v>
      </c>
      <c r="F310" t="s">
        <v>479</v>
      </c>
      <c r="G310">
        <v>0.61111111111111105</v>
      </c>
    </row>
    <row r="311" spans="1:7" x14ac:dyDescent="0.45">
      <c r="A311" t="s">
        <v>389</v>
      </c>
      <c r="B311" t="s">
        <v>304</v>
      </c>
      <c r="C311">
        <v>1333.8829114509001</v>
      </c>
      <c r="D311" t="s">
        <v>505</v>
      </c>
      <c r="E311">
        <v>0.45200000000000001</v>
      </c>
      <c r="F311" t="s">
        <v>522</v>
      </c>
      <c r="G311">
        <v>0.5</v>
      </c>
    </row>
    <row r="312" spans="1:7" x14ac:dyDescent="0.45">
      <c r="A312" t="s">
        <v>340</v>
      </c>
      <c r="B312" t="s">
        <v>95</v>
      </c>
      <c r="C312">
        <v>1332.7301094371101</v>
      </c>
      <c r="D312" t="s">
        <v>564</v>
      </c>
      <c r="E312">
        <v>0.37</v>
      </c>
      <c r="F312" t="s">
        <v>565</v>
      </c>
      <c r="G312">
        <v>0.28571428571428598</v>
      </c>
    </row>
    <row r="313" spans="1:7" x14ac:dyDescent="0.45">
      <c r="A313" t="s">
        <v>301</v>
      </c>
      <c r="B313" t="s">
        <v>104</v>
      </c>
      <c r="C313">
        <v>1332.2875833446899</v>
      </c>
      <c r="D313" t="s">
        <v>488</v>
      </c>
      <c r="E313">
        <v>0.54800000000000004</v>
      </c>
      <c r="F313" t="s">
        <v>477</v>
      </c>
      <c r="G313">
        <v>0.55000000000000004</v>
      </c>
    </row>
    <row r="314" spans="1:7" x14ac:dyDescent="0.45">
      <c r="A314" t="s">
        <v>394</v>
      </c>
      <c r="B314" t="s">
        <v>143</v>
      </c>
      <c r="C314">
        <v>1331.9825243851001</v>
      </c>
      <c r="D314" t="s">
        <v>566</v>
      </c>
      <c r="E314">
        <v>0.26700000000000002</v>
      </c>
      <c r="F314" t="s">
        <v>567</v>
      </c>
      <c r="G314">
        <v>0.16666666666666699</v>
      </c>
    </row>
    <row r="315" spans="1:7" x14ac:dyDescent="0.45">
      <c r="A315" t="s">
        <v>352</v>
      </c>
      <c r="B315" t="s">
        <v>114</v>
      </c>
      <c r="C315">
        <v>1329.8081746713599</v>
      </c>
      <c r="D315" t="s">
        <v>526</v>
      </c>
      <c r="E315">
        <v>0.38700000000000001</v>
      </c>
      <c r="F315" t="s">
        <v>554</v>
      </c>
      <c r="G315">
        <v>0.3125</v>
      </c>
    </row>
    <row r="316" spans="1:7" x14ac:dyDescent="0.45">
      <c r="A316" t="s">
        <v>244</v>
      </c>
      <c r="B316" t="s">
        <v>141</v>
      </c>
      <c r="C316">
        <v>1324.8668453146699</v>
      </c>
      <c r="D316" t="s">
        <v>547</v>
      </c>
      <c r="E316">
        <v>0.41899999999999998</v>
      </c>
      <c r="F316" t="s">
        <v>489</v>
      </c>
      <c r="G316">
        <v>0.44444444444444398</v>
      </c>
    </row>
    <row r="317" spans="1:7" x14ac:dyDescent="0.45">
      <c r="A317" t="s">
        <v>373</v>
      </c>
      <c r="B317" t="s">
        <v>143</v>
      </c>
      <c r="C317">
        <v>1321.05681617911</v>
      </c>
      <c r="D317" t="s">
        <v>568</v>
      </c>
      <c r="E317">
        <v>0.31</v>
      </c>
      <c r="F317" t="s">
        <v>569</v>
      </c>
      <c r="G317">
        <v>0.22222222222222199</v>
      </c>
    </row>
    <row r="318" spans="1:7" x14ac:dyDescent="0.45">
      <c r="A318" t="s">
        <v>268</v>
      </c>
      <c r="B318" t="s">
        <v>254</v>
      </c>
      <c r="C318">
        <v>1320.4230345251401</v>
      </c>
      <c r="D318" t="s">
        <v>488</v>
      </c>
      <c r="E318">
        <v>0.54800000000000004</v>
      </c>
      <c r="F318" t="s">
        <v>530</v>
      </c>
      <c r="G318">
        <v>0.57142857142857095</v>
      </c>
    </row>
    <row r="319" spans="1:7" x14ac:dyDescent="0.45">
      <c r="A319" t="s">
        <v>277</v>
      </c>
      <c r="B319" t="s">
        <v>225</v>
      </c>
      <c r="C319">
        <v>1316.71473300959</v>
      </c>
      <c r="D319" t="s">
        <v>514</v>
      </c>
      <c r="E319">
        <v>0.48399999999999999</v>
      </c>
      <c r="F319" t="s">
        <v>475</v>
      </c>
      <c r="G319">
        <v>0.5</v>
      </c>
    </row>
    <row r="320" spans="1:7" x14ac:dyDescent="0.45">
      <c r="A320" t="s">
        <v>375</v>
      </c>
      <c r="B320" t="s">
        <v>276</v>
      </c>
      <c r="C320">
        <v>1316.4995036335099</v>
      </c>
      <c r="D320" t="s">
        <v>547</v>
      </c>
      <c r="E320">
        <v>0.41899999999999998</v>
      </c>
      <c r="F320" t="s">
        <v>492</v>
      </c>
      <c r="G320">
        <v>0.4</v>
      </c>
    </row>
    <row r="321" spans="1:7" x14ac:dyDescent="0.45">
      <c r="A321" t="s">
        <v>275</v>
      </c>
      <c r="B321" t="s">
        <v>276</v>
      </c>
      <c r="C321">
        <v>1315.31925657601</v>
      </c>
      <c r="D321" t="s">
        <v>488</v>
      </c>
      <c r="E321">
        <v>0.54800000000000004</v>
      </c>
      <c r="F321" t="s">
        <v>469</v>
      </c>
      <c r="G321">
        <v>0.6</v>
      </c>
    </row>
    <row r="322" spans="1:7" x14ac:dyDescent="0.45">
      <c r="A322" t="s">
        <v>282</v>
      </c>
      <c r="B322" t="s">
        <v>230</v>
      </c>
      <c r="C322">
        <v>1314.77997876775</v>
      </c>
      <c r="D322" t="s">
        <v>514</v>
      </c>
      <c r="E322">
        <v>0.48399999999999999</v>
      </c>
      <c r="F322" t="s">
        <v>484</v>
      </c>
      <c r="G322">
        <v>0.5</v>
      </c>
    </row>
    <row r="323" spans="1:7" x14ac:dyDescent="0.45">
      <c r="A323" t="s">
        <v>329</v>
      </c>
      <c r="B323" t="s">
        <v>13</v>
      </c>
      <c r="C323">
        <v>1313.22432740658</v>
      </c>
      <c r="D323" t="s">
        <v>557</v>
      </c>
      <c r="E323">
        <v>0.35499999999999998</v>
      </c>
      <c r="F323" t="s">
        <v>538</v>
      </c>
      <c r="G323">
        <v>0.27777777777777801</v>
      </c>
    </row>
    <row r="324" spans="1:7" x14ac:dyDescent="0.45">
      <c r="A324" t="s">
        <v>336</v>
      </c>
      <c r="B324" t="s">
        <v>129</v>
      </c>
      <c r="C324">
        <v>1312.43140504536</v>
      </c>
      <c r="D324" t="s">
        <v>526</v>
      </c>
      <c r="E324">
        <v>0.38700000000000001</v>
      </c>
      <c r="F324" t="s">
        <v>523</v>
      </c>
      <c r="G324">
        <v>0.33333333333333298</v>
      </c>
    </row>
    <row r="325" spans="1:7" x14ac:dyDescent="0.45">
      <c r="A325" t="s">
        <v>324</v>
      </c>
      <c r="B325" t="s">
        <v>104</v>
      </c>
      <c r="C325">
        <v>1309.5067218807999</v>
      </c>
      <c r="D325" t="s">
        <v>496</v>
      </c>
      <c r="E325">
        <v>0.46700000000000003</v>
      </c>
      <c r="F325" t="s">
        <v>487</v>
      </c>
      <c r="G325">
        <v>0.45</v>
      </c>
    </row>
    <row r="326" spans="1:7" x14ac:dyDescent="0.45">
      <c r="A326" t="s">
        <v>284</v>
      </c>
      <c r="B326" t="s">
        <v>190</v>
      </c>
      <c r="C326">
        <v>1308.58904990717</v>
      </c>
      <c r="D326" t="s">
        <v>514</v>
      </c>
      <c r="E326">
        <v>0.48399999999999999</v>
      </c>
      <c r="F326" t="s">
        <v>489</v>
      </c>
      <c r="G326">
        <v>0.44444444444444398</v>
      </c>
    </row>
    <row r="327" spans="1:7" x14ac:dyDescent="0.45">
      <c r="A327" t="s">
        <v>370</v>
      </c>
      <c r="B327" t="s">
        <v>230</v>
      </c>
      <c r="C327">
        <v>1299.12308370195</v>
      </c>
      <c r="D327" t="s">
        <v>557</v>
      </c>
      <c r="E327">
        <v>0.35499999999999998</v>
      </c>
      <c r="F327" t="s">
        <v>497</v>
      </c>
      <c r="G327">
        <v>0.35</v>
      </c>
    </row>
    <row r="328" spans="1:7" x14ac:dyDescent="0.45">
      <c r="A328" t="s">
        <v>195</v>
      </c>
      <c r="B328" t="s">
        <v>135</v>
      </c>
      <c r="C328">
        <v>1297.04602258351</v>
      </c>
      <c r="D328" t="s">
        <v>540</v>
      </c>
      <c r="E328">
        <v>0.53600000000000003</v>
      </c>
      <c r="F328" t="s">
        <v>479</v>
      </c>
      <c r="G328">
        <v>0.61111111111111105</v>
      </c>
    </row>
    <row r="329" spans="1:7" x14ac:dyDescent="0.45">
      <c r="A329" t="s">
        <v>392</v>
      </c>
      <c r="B329" t="s">
        <v>287</v>
      </c>
      <c r="C329">
        <v>1295.20087675281</v>
      </c>
      <c r="D329" t="s">
        <v>570</v>
      </c>
      <c r="E329">
        <v>0.28999999999999998</v>
      </c>
      <c r="F329" t="s">
        <v>509</v>
      </c>
      <c r="G329">
        <v>0.38888888888888901</v>
      </c>
    </row>
    <row r="330" spans="1:7" x14ac:dyDescent="0.45">
      <c r="A330" t="s">
        <v>378</v>
      </c>
      <c r="B330" t="s">
        <v>225</v>
      </c>
      <c r="C330">
        <v>1289.3303907478501</v>
      </c>
      <c r="D330" t="s">
        <v>511</v>
      </c>
      <c r="E330">
        <v>0.41399999999999998</v>
      </c>
      <c r="F330" t="s">
        <v>509</v>
      </c>
      <c r="G330">
        <v>0.38888888888888901</v>
      </c>
    </row>
    <row r="331" spans="1:7" x14ac:dyDescent="0.45">
      <c r="A331" t="s">
        <v>369</v>
      </c>
      <c r="B331" t="s">
        <v>104</v>
      </c>
      <c r="C331">
        <v>1288.8359980477101</v>
      </c>
      <c r="D331" t="s">
        <v>547</v>
      </c>
      <c r="E331">
        <v>0.41899999999999998</v>
      </c>
      <c r="F331" t="s">
        <v>487</v>
      </c>
      <c r="G331">
        <v>0.45</v>
      </c>
    </row>
    <row r="332" spans="1:7" x14ac:dyDescent="0.45">
      <c r="A332" t="s">
        <v>368</v>
      </c>
      <c r="B332" t="s">
        <v>304</v>
      </c>
      <c r="C332">
        <v>1288.35657699637</v>
      </c>
      <c r="D332" t="s">
        <v>563</v>
      </c>
      <c r="E332">
        <v>0.36699999999999999</v>
      </c>
      <c r="F332" t="s">
        <v>522</v>
      </c>
      <c r="G332">
        <v>0.5</v>
      </c>
    </row>
    <row r="333" spans="1:7" x14ac:dyDescent="0.45">
      <c r="A333" t="s">
        <v>377</v>
      </c>
      <c r="B333" t="s">
        <v>104</v>
      </c>
      <c r="C333">
        <v>1288.2605739457099</v>
      </c>
      <c r="D333" t="s">
        <v>570</v>
      </c>
      <c r="E333">
        <v>0.28999999999999998</v>
      </c>
      <c r="F333" t="s">
        <v>497</v>
      </c>
      <c r="G333">
        <v>0.35</v>
      </c>
    </row>
    <row r="334" spans="1:7" x14ac:dyDescent="0.45">
      <c r="A334" t="s">
        <v>366</v>
      </c>
      <c r="B334" t="s">
        <v>154</v>
      </c>
      <c r="C334">
        <v>1285.1591089873</v>
      </c>
      <c r="D334" t="s">
        <v>553</v>
      </c>
      <c r="E334">
        <v>0.32300000000000001</v>
      </c>
      <c r="F334" t="s">
        <v>523</v>
      </c>
      <c r="G334">
        <v>0.33333333333333298</v>
      </c>
    </row>
    <row r="335" spans="1:7" x14ac:dyDescent="0.45">
      <c r="A335" t="s">
        <v>361</v>
      </c>
      <c r="B335" t="s">
        <v>304</v>
      </c>
      <c r="C335">
        <v>1283.49374050391</v>
      </c>
      <c r="D335" t="s">
        <v>505</v>
      </c>
      <c r="E335">
        <v>0.45200000000000001</v>
      </c>
      <c r="F335" t="s">
        <v>522</v>
      </c>
      <c r="G335">
        <v>0.5</v>
      </c>
    </row>
    <row r="336" spans="1:7" x14ac:dyDescent="0.45">
      <c r="A336" t="s">
        <v>362</v>
      </c>
      <c r="B336" t="s">
        <v>276</v>
      </c>
      <c r="C336">
        <v>1280.6330463633601</v>
      </c>
      <c r="D336" t="s">
        <v>547</v>
      </c>
      <c r="E336">
        <v>0.41899999999999998</v>
      </c>
      <c r="F336" t="s">
        <v>487</v>
      </c>
      <c r="G336">
        <v>0.45</v>
      </c>
    </row>
    <row r="337" spans="1:7" x14ac:dyDescent="0.45">
      <c r="A337" t="s">
        <v>388</v>
      </c>
      <c r="B337" t="s">
        <v>104</v>
      </c>
      <c r="C337">
        <v>1274.4320911252601</v>
      </c>
      <c r="D337" t="s">
        <v>526</v>
      </c>
      <c r="E337">
        <v>0.38700000000000001</v>
      </c>
      <c r="F337" t="s">
        <v>492</v>
      </c>
      <c r="G337">
        <v>0.4</v>
      </c>
    </row>
    <row r="338" spans="1:7" x14ac:dyDescent="0.45">
      <c r="A338" t="s">
        <v>283</v>
      </c>
      <c r="B338" t="s">
        <v>225</v>
      </c>
      <c r="C338">
        <v>1272.86586984768</v>
      </c>
      <c r="D338" t="s">
        <v>502</v>
      </c>
      <c r="E338">
        <v>0.48299999999999998</v>
      </c>
      <c r="F338" t="s">
        <v>475</v>
      </c>
      <c r="G338">
        <v>0.5</v>
      </c>
    </row>
    <row r="339" spans="1:7" x14ac:dyDescent="0.45">
      <c r="A339" t="s">
        <v>330</v>
      </c>
      <c r="B339" t="s">
        <v>276</v>
      </c>
      <c r="C339">
        <v>1271.55126054885</v>
      </c>
      <c r="D339" t="s">
        <v>491</v>
      </c>
      <c r="E339">
        <v>0.51600000000000001</v>
      </c>
      <c r="F339" t="s">
        <v>484</v>
      </c>
      <c r="G339">
        <v>0.5</v>
      </c>
    </row>
    <row r="340" spans="1:7" x14ac:dyDescent="0.45">
      <c r="A340" t="s">
        <v>385</v>
      </c>
      <c r="B340" t="s">
        <v>117</v>
      </c>
      <c r="C340">
        <v>1265.71777060829</v>
      </c>
      <c r="D340" t="s">
        <v>571</v>
      </c>
      <c r="E340">
        <v>0.219</v>
      </c>
      <c r="F340" t="s">
        <v>572</v>
      </c>
      <c r="G340">
        <v>0.2</v>
      </c>
    </row>
    <row r="341" spans="1:7" x14ac:dyDescent="0.45">
      <c r="A341" t="s">
        <v>390</v>
      </c>
      <c r="B341" t="s">
        <v>287</v>
      </c>
      <c r="C341">
        <v>1261.7564313094899</v>
      </c>
      <c r="D341" t="s">
        <v>568</v>
      </c>
      <c r="E341">
        <v>0.31</v>
      </c>
      <c r="F341" t="s">
        <v>509</v>
      </c>
      <c r="G341">
        <v>0.38888888888888901</v>
      </c>
    </row>
    <row r="342" spans="1:7" x14ac:dyDescent="0.45">
      <c r="A342" t="s">
        <v>353</v>
      </c>
      <c r="B342" t="s">
        <v>135</v>
      </c>
      <c r="C342">
        <v>1260.8244408106</v>
      </c>
      <c r="D342" t="s">
        <v>563</v>
      </c>
      <c r="E342">
        <v>0.36699999999999999</v>
      </c>
      <c r="F342" t="s">
        <v>523</v>
      </c>
      <c r="G342">
        <v>0.33333333333333298</v>
      </c>
    </row>
    <row r="343" spans="1:7" x14ac:dyDescent="0.45">
      <c r="A343" t="s">
        <v>351</v>
      </c>
      <c r="B343" t="s">
        <v>276</v>
      </c>
      <c r="C343">
        <v>1260.3610506084499</v>
      </c>
      <c r="D343" t="s">
        <v>488</v>
      </c>
      <c r="E343">
        <v>0.54800000000000004</v>
      </c>
      <c r="F343" t="s">
        <v>477</v>
      </c>
      <c r="G343">
        <v>0.55000000000000004</v>
      </c>
    </row>
    <row r="344" spans="1:7" x14ac:dyDescent="0.45">
      <c r="A344" t="s">
        <v>383</v>
      </c>
      <c r="B344" t="s">
        <v>123</v>
      </c>
      <c r="C344">
        <v>1259.9966590571901</v>
      </c>
      <c r="D344" t="s">
        <v>573</v>
      </c>
      <c r="E344">
        <v>0.25800000000000001</v>
      </c>
      <c r="F344" t="s">
        <v>574</v>
      </c>
      <c r="G344">
        <v>0.25</v>
      </c>
    </row>
    <row r="345" spans="1:7" x14ac:dyDescent="0.45">
      <c r="A345" t="s">
        <v>364</v>
      </c>
      <c r="B345" t="s">
        <v>276</v>
      </c>
      <c r="C345">
        <v>1257.6066157938999</v>
      </c>
      <c r="D345" t="s">
        <v>526</v>
      </c>
      <c r="E345">
        <v>0.38700000000000001</v>
      </c>
      <c r="F345" t="s">
        <v>487</v>
      </c>
      <c r="G345">
        <v>0.45</v>
      </c>
    </row>
    <row r="346" spans="1:7" x14ac:dyDescent="0.45">
      <c r="A346" t="s">
        <v>367</v>
      </c>
      <c r="B346" t="s">
        <v>287</v>
      </c>
      <c r="C346">
        <v>1256.88372336217</v>
      </c>
      <c r="D346" t="s">
        <v>557</v>
      </c>
      <c r="E346">
        <v>0.35499999999999998</v>
      </c>
      <c r="F346" t="s">
        <v>475</v>
      </c>
      <c r="G346">
        <v>0.5</v>
      </c>
    </row>
    <row r="347" spans="1:7" x14ac:dyDescent="0.45">
      <c r="A347" t="s">
        <v>376</v>
      </c>
      <c r="B347" t="s">
        <v>276</v>
      </c>
      <c r="C347">
        <v>1255.62486469951</v>
      </c>
      <c r="D347" t="s">
        <v>526</v>
      </c>
      <c r="E347">
        <v>0.38700000000000001</v>
      </c>
      <c r="F347" t="s">
        <v>492</v>
      </c>
      <c r="G347">
        <v>0.4</v>
      </c>
    </row>
    <row r="348" spans="1:7" x14ac:dyDescent="0.45">
      <c r="A348" t="s">
        <v>307</v>
      </c>
      <c r="B348" t="s">
        <v>141</v>
      </c>
      <c r="C348">
        <v>1251.32427045601</v>
      </c>
      <c r="D348" t="s">
        <v>526</v>
      </c>
      <c r="E348">
        <v>0.38700000000000001</v>
      </c>
      <c r="F348" t="s">
        <v>509</v>
      </c>
      <c r="G348">
        <v>0.38888888888888901</v>
      </c>
    </row>
    <row r="349" spans="1:7" x14ac:dyDescent="0.45">
      <c r="A349" t="s">
        <v>380</v>
      </c>
      <c r="B349" t="s">
        <v>287</v>
      </c>
      <c r="C349">
        <v>1243.2271914637899</v>
      </c>
      <c r="D349" t="s">
        <v>526</v>
      </c>
      <c r="E349">
        <v>0.38700000000000001</v>
      </c>
      <c r="F349" t="s">
        <v>475</v>
      </c>
      <c r="G349">
        <v>0.5</v>
      </c>
    </row>
    <row r="350" spans="1:7" x14ac:dyDescent="0.45">
      <c r="A350" t="s">
        <v>347</v>
      </c>
      <c r="B350" t="s">
        <v>230</v>
      </c>
      <c r="C350">
        <v>1241.0069229164601</v>
      </c>
      <c r="D350" t="s">
        <v>557</v>
      </c>
      <c r="E350">
        <v>0.35499999999999998</v>
      </c>
      <c r="F350" t="s">
        <v>492</v>
      </c>
      <c r="G350">
        <v>0.4</v>
      </c>
    </row>
    <row r="351" spans="1:7" x14ac:dyDescent="0.45">
      <c r="A351" t="s">
        <v>363</v>
      </c>
      <c r="B351" t="s">
        <v>254</v>
      </c>
      <c r="C351">
        <v>1236.17191764668</v>
      </c>
      <c r="D351" t="s">
        <v>511</v>
      </c>
      <c r="E351">
        <v>0.41399999999999998</v>
      </c>
      <c r="F351" t="s">
        <v>544</v>
      </c>
      <c r="G351">
        <v>0.42857142857142899</v>
      </c>
    </row>
    <row r="352" spans="1:7" x14ac:dyDescent="0.45">
      <c r="A352" t="s">
        <v>382</v>
      </c>
      <c r="B352" t="s">
        <v>304</v>
      </c>
      <c r="C352">
        <v>1234.81402018069</v>
      </c>
      <c r="D352" t="s">
        <v>526</v>
      </c>
      <c r="E352">
        <v>0.38700000000000001</v>
      </c>
      <c r="F352" t="s">
        <v>546</v>
      </c>
      <c r="G352">
        <v>0.4375</v>
      </c>
    </row>
    <row r="353" spans="1:7" x14ac:dyDescent="0.45">
      <c r="A353" t="s">
        <v>337</v>
      </c>
      <c r="B353" t="s">
        <v>154</v>
      </c>
      <c r="C353">
        <v>1233.7886890759601</v>
      </c>
      <c r="D353" t="s">
        <v>526</v>
      </c>
      <c r="E353">
        <v>0.38700000000000001</v>
      </c>
      <c r="F353" t="s">
        <v>509</v>
      </c>
      <c r="G353">
        <v>0.38888888888888901</v>
      </c>
    </row>
    <row r="354" spans="1:7" x14ac:dyDescent="0.45">
      <c r="A354" t="s">
        <v>343</v>
      </c>
      <c r="B354" t="s">
        <v>287</v>
      </c>
      <c r="C354">
        <v>1231.9713702097699</v>
      </c>
      <c r="D354" t="s">
        <v>563</v>
      </c>
      <c r="E354">
        <v>0.36699999999999999</v>
      </c>
      <c r="F354" t="s">
        <v>475</v>
      </c>
      <c r="G354">
        <v>0.5</v>
      </c>
    </row>
    <row r="355" spans="1:7" x14ac:dyDescent="0.45">
      <c r="A355" t="s">
        <v>326</v>
      </c>
      <c r="B355" t="s">
        <v>304</v>
      </c>
      <c r="C355">
        <v>1230.44560347897</v>
      </c>
      <c r="D355" t="s">
        <v>508</v>
      </c>
      <c r="E355">
        <v>0.51700000000000002</v>
      </c>
      <c r="F355" t="s">
        <v>531</v>
      </c>
      <c r="G355">
        <v>0.5625</v>
      </c>
    </row>
    <row r="356" spans="1:7" x14ac:dyDescent="0.45">
      <c r="A356" t="s">
        <v>360</v>
      </c>
      <c r="B356" t="s">
        <v>190</v>
      </c>
      <c r="C356">
        <v>1204.8278292380801</v>
      </c>
      <c r="D356" t="s">
        <v>568</v>
      </c>
      <c r="E356">
        <v>0.31</v>
      </c>
      <c r="F356" t="s">
        <v>538</v>
      </c>
      <c r="G356">
        <v>0.27777777777777801</v>
      </c>
    </row>
    <row r="357" spans="1:7" x14ac:dyDescent="0.45">
      <c r="A357" t="s">
        <v>374</v>
      </c>
      <c r="B357" t="s">
        <v>135</v>
      </c>
      <c r="C357">
        <v>1198.65595154071</v>
      </c>
      <c r="D357" t="s">
        <v>551</v>
      </c>
      <c r="E357">
        <v>0.3</v>
      </c>
      <c r="F357" t="s">
        <v>538</v>
      </c>
      <c r="G357">
        <v>0.27777777777777801</v>
      </c>
    </row>
    <row r="358" spans="1:7" x14ac:dyDescent="0.45">
      <c r="A358" t="s">
        <v>384</v>
      </c>
      <c r="B358" t="s">
        <v>304</v>
      </c>
      <c r="C358">
        <v>1196.75019819406</v>
      </c>
      <c r="D358" t="s">
        <v>563</v>
      </c>
      <c r="E358">
        <v>0.36699999999999999</v>
      </c>
      <c r="F358" t="s">
        <v>546</v>
      </c>
      <c r="G358">
        <v>0.4375</v>
      </c>
    </row>
    <row r="359" spans="1:7" x14ac:dyDescent="0.45">
      <c r="A359" t="s">
        <v>397</v>
      </c>
      <c r="B359" t="s">
        <v>287</v>
      </c>
      <c r="C359">
        <v>1182.0613776871101</v>
      </c>
      <c r="D359" t="s">
        <v>575</v>
      </c>
      <c r="E359">
        <v>0.161</v>
      </c>
      <c r="F359" t="s">
        <v>569</v>
      </c>
      <c r="G359">
        <v>0.22222222222222199</v>
      </c>
    </row>
    <row r="360" spans="1:7" x14ac:dyDescent="0.45">
      <c r="A360" t="s">
        <v>391</v>
      </c>
      <c r="B360" t="s">
        <v>104</v>
      </c>
      <c r="C360">
        <v>1160.6575213684</v>
      </c>
      <c r="D360" t="s">
        <v>576</v>
      </c>
      <c r="E360">
        <v>0.22600000000000001</v>
      </c>
      <c r="F360" t="s">
        <v>512</v>
      </c>
      <c r="G360">
        <v>0.3</v>
      </c>
    </row>
    <row r="361" spans="1:7" x14ac:dyDescent="0.45">
      <c r="A361" t="s">
        <v>577</v>
      </c>
      <c r="C361">
        <v>1142.9626524084799</v>
      </c>
      <c r="D361" t="s">
        <v>578</v>
      </c>
      <c r="E361">
        <v>0</v>
      </c>
      <c r="F361" t="s">
        <v>579</v>
      </c>
      <c r="G361" t="e">
        <v>#NUM!</v>
      </c>
    </row>
    <row r="362" spans="1:7" x14ac:dyDescent="0.45">
      <c r="A362" t="s">
        <v>580</v>
      </c>
      <c r="C362">
        <v>1138.1260879092199</v>
      </c>
      <c r="D362" t="s">
        <v>581</v>
      </c>
      <c r="E362">
        <v>0</v>
      </c>
      <c r="F362" t="s">
        <v>579</v>
      </c>
      <c r="G362" t="e">
        <v>#NUM!</v>
      </c>
    </row>
    <row r="363" spans="1:7" x14ac:dyDescent="0.45">
      <c r="A363" t="s">
        <v>395</v>
      </c>
      <c r="B363" t="s">
        <v>175</v>
      </c>
      <c r="C363">
        <v>1136.8701835034201</v>
      </c>
      <c r="D363" t="s">
        <v>570</v>
      </c>
      <c r="E363">
        <v>0.28999999999999998</v>
      </c>
      <c r="F363" t="s">
        <v>527</v>
      </c>
      <c r="G363">
        <v>0.25</v>
      </c>
    </row>
    <row r="364" spans="1:7" x14ac:dyDescent="0.45">
      <c r="A364" t="s">
        <v>582</v>
      </c>
      <c r="C364">
        <v>1117.9329193178</v>
      </c>
      <c r="D364" t="s">
        <v>583</v>
      </c>
      <c r="E364">
        <v>0</v>
      </c>
      <c r="F364" t="s">
        <v>579</v>
      </c>
      <c r="G364" t="e">
        <v>#NUM!</v>
      </c>
    </row>
    <row r="365" spans="1:7" x14ac:dyDescent="0.45">
      <c r="A365" t="s">
        <v>393</v>
      </c>
      <c r="B365" t="s">
        <v>254</v>
      </c>
      <c r="C365">
        <v>1117.6488206648301</v>
      </c>
      <c r="D365" t="s">
        <v>566</v>
      </c>
      <c r="E365">
        <v>0.26700000000000002</v>
      </c>
      <c r="F365" t="s">
        <v>565</v>
      </c>
      <c r="G365">
        <v>0.28571428571428598</v>
      </c>
    </row>
    <row r="366" spans="1:7" x14ac:dyDescent="0.45">
      <c r="A366" t="s">
        <v>584</v>
      </c>
      <c r="C366">
        <v>1098</v>
      </c>
      <c r="D366" t="s">
        <v>585</v>
      </c>
      <c r="E366">
        <v>0.5</v>
      </c>
      <c r="F366" t="s">
        <v>585</v>
      </c>
      <c r="G366">
        <v>0.5</v>
      </c>
    </row>
    <row r="367" spans="1:7" x14ac:dyDescent="0.45">
      <c r="A367" t="s">
        <v>320</v>
      </c>
      <c r="C367">
        <v>1093.8592136908301</v>
      </c>
      <c r="D367" t="s">
        <v>586</v>
      </c>
      <c r="E367">
        <v>0.23300000000000001</v>
      </c>
      <c r="F367" t="s">
        <v>527</v>
      </c>
      <c r="G367">
        <v>0.25</v>
      </c>
    </row>
    <row r="368" spans="1:7" x14ac:dyDescent="0.45">
      <c r="A368" t="s">
        <v>396</v>
      </c>
      <c r="B368" t="s">
        <v>254</v>
      </c>
      <c r="C368">
        <v>1089.28048693135</v>
      </c>
      <c r="D368" t="s">
        <v>587</v>
      </c>
      <c r="E368">
        <v>0.20699999999999999</v>
      </c>
      <c r="F368" t="s">
        <v>565</v>
      </c>
      <c r="G368">
        <v>0.28571428571428598</v>
      </c>
    </row>
    <row r="369" spans="1:7" x14ac:dyDescent="0.45">
      <c r="A369" t="s">
        <v>588</v>
      </c>
      <c r="C369">
        <v>1082.95470418849</v>
      </c>
      <c r="D369" t="s">
        <v>589</v>
      </c>
      <c r="E369">
        <v>0</v>
      </c>
      <c r="F369" t="s">
        <v>579</v>
      </c>
      <c r="G369" t="e">
        <v>#NUM!</v>
      </c>
    </row>
    <row r="370" spans="1:7" x14ac:dyDescent="0.45">
      <c r="A370" t="s">
        <v>214</v>
      </c>
      <c r="C370">
        <v>1074.56791423345</v>
      </c>
      <c r="D370" t="s">
        <v>576</v>
      </c>
      <c r="E370">
        <v>0.22600000000000001</v>
      </c>
      <c r="F370" t="s">
        <v>590</v>
      </c>
      <c r="G370">
        <v>0.1875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CA7A-82EF-4BD8-A16D-72A5A17D07A0}">
  <dimension ref="A1:J365"/>
  <sheetViews>
    <sheetView topLeftCell="A335" workbookViewId="0">
      <selection sqref="A1:J365"/>
    </sheetView>
  </sheetViews>
  <sheetFormatPr defaultRowHeight="14.25" x14ac:dyDescent="0.45"/>
  <sheetData>
    <row r="1" spans="1:10" x14ac:dyDescent="0.45">
      <c r="A1" t="s">
        <v>449</v>
      </c>
      <c r="B1" t="s">
        <v>0</v>
      </c>
      <c r="C1" t="s">
        <v>448</v>
      </c>
      <c r="D1" t="s">
        <v>1</v>
      </c>
      <c r="E1" t="s">
        <v>2</v>
      </c>
      <c r="F1" t="s">
        <v>451</v>
      </c>
      <c r="G1" t="s">
        <v>450</v>
      </c>
      <c r="H1" t="s">
        <v>452</v>
      </c>
      <c r="I1" t="s">
        <v>453</v>
      </c>
      <c r="J1" t="s">
        <v>592</v>
      </c>
    </row>
    <row r="2" spans="1:10" x14ac:dyDescent="0.45">
      <c r="A2">
        <f>_xlfn.RANK.EQ(Table13[[#This Row],[Pre Season ELO]], Table13[Pre Season ELO], 0)</f>
        <v>1</v>
      </c>
      <c r="B2" t="s">
        <v>3</v>
      </c>
      <c r="C2" t="s">
        <v>4</v>
      </c>
      <c r="D2" t="str">
        <f>VLOOKUP(Table13[[#This Row],[conference_idx]], Index!$A$2:$B$32, 2, FALSE)</f>
        <v>Big XII</v>
      </c>
      <c r="E2" s="2">
        <v>2059.7403945532501</v>
      </c>
      <c r="F2">
        <f>VLOOKUP(Table13[[#This Row],[Team]], '2024 Data'!$A$2:$AC$365, MATCH("AdjEM", '2024 Data'!$A$1:$AC$1,0),FALSE)</f>
        <v>31.2</v>
      </c>
      <c r="G2">
        <f>_xlfn.RANK.EQ(Table13[[#This Row],[2024 End of Season KenPom Rating]], Table13[2024 End of Season KenPom Rating], 0)</f>
        <v>2</v>
      </c>
      <c r="H2">
        <f>Table13[[#This Row],[2024 End of Season KenPom Rank]]-Table13[[#This Row],[Pre Season Elo Rank]]</f>
        <v>1</v>
      </c>
      <c r="I2">
        <f>VLOOKUP(Table13[[#This Row],[Team]], '2025 Data'!$A$2:$AC$365, MATCH("AdjEM", '2025 Data'!$A$1:$AC$1, 0),FALSE)</f>
        <v>29.4</v>
      </c>
      <c r="J2">
        <f>_xlfn.RANK.EQ(Table13[[#This Row],[2025 KenPom Prediction]], Table13[2025 KenPom Prediction], 0)</f>
        <v>1</v>
      </c>
    </row>
    <row r="3" spans="1:10" x14ac:dyDescent="0.45">
      <c r="A3">
        <f>_xlfn.RANK.EQ(Table13[[#This Row],[Pre Season ELO]], Table13[Pre Season ELO], 0)</f>
        <v>2</v>
      </c>
      <c r="B3" t="s">
        <v>5</v>
      </c>
      <c r="C3" t="s">
        <v>6</v>
      </c>
      <c r="D3" t="str">
        <f>VLOOKUP(Table13[[#This Row],[conference_idx]], Index!$A$2:$B$32, 2, FALSE)</f>
        <v>ACC</v>
      </c>
      <c r="E3" s="2">
        <v>2010.4406070411501</v>
      </c>
      <c r="F3">
        <f>VLOOKUP(Table13[[#This Row],[Team]], '2024 Data'!$A$2:$AC$365, MATCH("AdjEM", '2024 Data'!$A$1:$AC$1,0),FALSE)</f>
        <v>26.4</v>
      </c>
      <c r="G3">
        <f>_xlfn.RANK.EQ(Table13[[#This Row],[2024 End of Season KenPom Rating]], Table13[2024 End of Season KenPom Rating], 0)</f>
        <v>7</v>
      </c>
      <c r="H3">
        <f>Table13[[#This Row],[2024 End of Season KenPom Rank]]-Table13[[#This Row],[Pre Season Elo Rank]]</f>
        <v>5</v>
      </c>
      <c r="I3">
        <f>VLOOKUP(Table13[[#This Row],[Team]], '2025 Data'!$A$2:$AC$365, MATCH("AdjEM", '2025 Data'!$A$1:$AC$1, 0),FALSE)</f>
        <v>26.5</v>
      </c>
      <c r="J3">
        <f>_xlfn.RANK.EQ(Table13[[#This Row],[2025 KenPom Prediction]], Table13[2025 KenPom Prediction], 0)</f>
        <v>2</v>
      </c>
    </row>
    <row r="4" spans="1:10" x14ac:dyDescent="0.45">
      <c r="A4">
        <f>_xlfn.RANK.EQ(Table13[[#This Row],[Pre Season ELO]], Table13[Pre Season ELO], 0)</f>
        <v>3</v>
      </c>
      <c r="B4" t="s">
        <v>7</v>
      </c>
      <c r="C4" t="s">
        <v>8</v>
      </c>
      <c r="D4" t="str">
        <f>VLOOKUP(Table13[[#This Row],[conference_idx]], Index!$A$2:$B$32, 2, FALSE)</f>
        <v>SEC</v>
      </c>
      <c r="E4" s="2">
        <v>1977.9057430615001</v>
      </c>
      <c r="F4">
        <f>VLOOKUP(Table13[[#This Row],[Team]], '2024 Data'!$A$2:$AC$365, MATCH("AdjEM", '2024 Data'!$A$1:$AC$1,0),FALSE)</f>
        <v>23</v>
      </c>
      <c r="G4">
        <f>_xlfn.RANK.EQ(Table13[[#This Row],[2024 End of Season KenPom Rating]], Table13[2024 End of Season KenPom Rating], 0)</f>
        <v>13</v>
      </c>
      <c r="H4">
        <f>Table13[[#This Row],[2024 End of Season KenPom Rank]]-Table13[[#This Row],[Pre Season Elo Rank]]</f>
        <v>10</v>
      </c>
      <c r="I4">
        <f>VLOOKUP(Table13[[#This Row],[Team]], '2025 Data'!$A$2:$AC$365, MATCH("AdjEM", '2025 Data'!$A$1:$AC$1, 0),FALSE)</f>
        <v>25.6</v>
      </c>
      <c r="J4">
        <f>_xlfn.RANK.EQ(Table13[[#This Row],[2025 KenPom Prediction]], Table13[2025 KenPom Prediction], 0)</f>
        <v>4</v>
      </c>
    </row>
    <row r="5" spans="1:10" x14ac:dyDescent="0.45">
      <c r="A5">
        <f>_xlfn.RANK.EQ(Table13[[#This Row],[Pre Season ELO]], Table13[Pre Season ELO], 0)</f>
        <v>4</v>
      </c>
      <c r="B5" t="s">
        <v>9</v>
      </c>
      <c r="C5" t="s">
        <v>4</v>
      </c>
      <c r="D5" t="str">
        <f>VLOOKUP(Table13[[#This Row],[conference_idx]], Index!$A$2:$B$32, 2, FALSE)</f>
        <v>Big XII</v>
      </c>
      <c r="E5" s="2">
        <v>1975.22694119466</v>
      </c>
      <c r="F5">
        <f>VLOOKUP(Table13[[#This Row],[Team]], '2024 Data'!$A$2:$AC$365, MATCH("AdjEM", '2024 Data'!$A$1:$AC$1,0),FALSE)</f>
        <v>17.899999999999999</v>
      </c>
      <c r="G5">
        <f>_xlfn.RANK.EQ(Table13[[#This Row],[2024 End of Season KenPom Rating]], Table13[2024 End of Season KenPom Rating], 0)</f>
        <v>27</v>
      </c>
      <c r="H5">
        <f>Table13[[#This Row],[2024 End of Season KenPom Rank]]-Table13[[#This Row],[Pre Season Elo Rank]]</f>
        <v>23</v>
      </c>
      <c r="I5">
        <f>VLOOKUP(Table13[[#This Row],[Team]], '2025 Data'!$A$2:$AC$365, MATCH("AdjEM", '2025 Data'!$A$1:$AC$1, 0),FALSE)</f>
        <v>24.5</v>
      </c>
      <c r="J5">
        <f>_xlfn.RANK.EQ(Table13[[#This Row],[2025 KenPom Prediction]], Table13[2025 KenPom Prediction], 0)</f>
        <v>6</v>
      </c>
    </row>
    <row r="6" spans="1:10" x14ac:dyDescent="0.45">
      <c r="A6">
        <f>_xlfn.RANK.EQ(Table13[[#This Row],[Pre Season ELO]], Table13[Pre Season ELO], 0)</f>
        <v>5</v>
      </c>
      <c r="B6" t="s">
        <v>10</v>
      </c>
      <c r="C6" t="s">
        <v>4</v>
      </c>
      <c r="D6" t="str">
        <f>VLOOKUP(Table13[[#This Row],[conference_idx]], Index!$A$2:$B$32, 2, FALSE)</f>
        <v>Big XII</v>
      </c>
      <c r="E6" s="2">
        <v>1972.5642404417499</v>
      </c>
      <c r="F6">
        <f>VLOOKUP(Table13[[#This Row],[Team]], '2024 Data'!$A$2:$AC$365, MATCH("AdjEM", '2024 Data'!$A$1:$AC$1,0),FALSE)</f>
        <v>26.4</v>
      </c>
      <c r="G6">
        <f>_xlfn.RANK.EQ(Table13[[#This Row],[2024 End of Season KenPom Rating]], Table13[2024 End of Season KenPom Rating], 0)</f>
        <v>7</v>
      </c>
      <c r="H6">
        <f>Table13[[#This Row],[2024 End of Season KenPom Rank]]-Table13[[#This Row],[Pre Season Elo Rank]]</f>
        <v>2</v>
      </c>
      <c r="I6">
        <f>VLOOKUP(Table13[[#This Row],[Team]], '2025 Data'!$A$2:$AC$365, MATCH("AdjEM", '2025 Data'!$A$1:$AC$1, 0),FALSE)</f>
        <v>24.5</v>
      </c>
      <c r="J6">
        <f>_xlfn.RANK.EQ(Table13[[#This Row],[2025 KenPom Prediction]], Table13[2025 KenPom Prediction], 0)</f>
        <v>6</v>
      </c>
    </row>
    <row r="7" spans="1:10" x14ac:dyDescent="0.45">
      <c r="A7">
        <f>_xlfn.RANK.EQ(Table13[[#This Row],[Pre Season ELO]], Table13[Pre Season ELO], 0)</f>
        <v>6</v>
      </c>
      <c r="B7" t="s">
        <v>11</v>
      </c>
      <c r="C7" t="s">
        <v>8</v>
      </c>
      <c r="D7" t="str">
        <f>VLOOKUP(Table13[[#This Row],[conference_idx]], Index!$A$2:$B$32, 2, FALSE)</f>
        <v>SEC</v>
      </c>
      <c r="E7" s="2">
        <v>1968.8067872212901</v>
      </c>
      <c r="F7">
        <f>VLOOKUP(Table13[[#This Row],[Team]], '2024 Data'!$A$2:$AC$365, MATCH("AdjEM", '2024 Data'!$A$1:$AC$1,0),FALSE)</f>
        <v>28</v>
      </c>
      <c r="G7">
        <f>_xlfn.RANK.EQ(Table13[[#This Row],[2024 End of Season KenPom Rating]], Table13[2024 End of Season KenPom Rating], 0)</f>
        <v>4</v>
      </c>
      <c r="H7">
        <f>Table13[[#This Row],[2024 End of Season KenPom Rank]]-Table13[[#This Row],[Pre Season Elo Rank]]</f>
        <v>-2</v>
      </c>
      <c r="I7">
        <f>VLOOKUP(Table13[[#This Row],[Team]], '2025 Data'!$A$2:$AC$365, MATCH("AdjEM", '2025 Data'!$A$1:$AC$1, 0),FALSE)</f>
        <v>26.2</v>
      </c>
      <c r="J7">
        <f>_xlfn.RANK.EQ(Table13[[#This Row],[2025 KenPom Prediction]], Table13[2025 KenPom Prediction], 0)</f>
        <v>3</v>
      </c>
    </row>
    <row r="8" spans="1:10" x14ac:dyDescent="0.45">
      <c r="A8">
        <f>_xlfn.RANK.EQ(Table13[[#This Row],[Pre Season ELO]], Table13[Pre Season ELO], 0)</f>
        <v>7</v>
      </c>
      <c r="B8" t="s">
        <v>12</v>
      </c>
      <c r="C8" t="s">
        <v>13</v>
      </c>
      <c r="D8" t="str">
        <f>VLOOKUP(Table13[[#This Row],[conference_idx]], Index!$A$2:$B$32, 2, FALSE)</f>
        <v>WCC</v>
      </c>
      <c r="E8" s="2">
        <v>1965.06607985445</v>
      </c>
      <c r="F8">
        <f>VLOOKUP(Table13[[#This Row],[Team]], '2024 Data'!$A$2:$AC$365, MATCH("AdjEM", '2024 Data'!$A$1:$AC$1,0),FALSE)</f>
        <v>23.2</v>
      </c>
      <c r="G8">
        <f>_xlfn.RANK.EQ(Table13[[#This Row],[2024 End of Season KenPom Rating]], Table13[2024 End of Season KenPom Rating], 0)</f>
        <v>12</v>
      </c>
      <c r="H8">
        <f>Table13[[#This Row],[2024 End of Season KenPom Rank]]-Table13[[#This Row],[Pre Season Elo Rank]]</f>
        <v>5</v>
      </c>
      <c r="I8">
        <f>VLOOKUP(Table13[[#This Row],[Team]], '2025 Data'!$A$2:$AC$365, MATCH("AdjEM", '2025 Data'!$A$1:$AC$1, 0),FALSE)</f>
        <v>23.4</v>
      </c>
      <c r="J8">
        <f>_xlfn.RANK.EQ(Table13[[#This Row],[2025 KenPom Prediction]], Table13[2025 KenPom Prediction], 0)</f>
        <v>9</v>
      </c>
    </row>
    <row r="9" spans="1:10" x14ac:dyDescent="0.45">
      <c r="A9">
        <f>_xlfn.RANK.EQ(Table13[[#This Row],[Pre Season ELO]], Table13[Pre Season ELO], 0)</f>
        <v>8</v>
      </c>
      <c r="B9" t="s">
        <v>14</v>
      </c>
      <c r="C9" t="s">
        <v>15</v>
      </c>
      <c r="D9" t="str">
        <f>VLOOKUP(Table13[[#This Row],[conference_idx]], Index!$A$2:$B$32, 2, FALSE)</f>
        <v>Big East</v>
      </c>
      <c r="E9" s="2">
        <v>1953.5270998283499</v>
      </c>
      <c r="F9">
        <f>VLOOKUP(Table13[[#This Row],[Team]], '2024 Data'!$A$2:$AC$365, MATCH("AdjEM", '2024 Data'!$A$1:$AC$1,0),FALSE)</f>
        <v>36.4</v>
      </c>
      <c r="G9">
        <f>_xlfn.RANK.EQ(Table13[[#This Row],[2024 End of Season KenPom Rating]], Table13[2024 End of Season KenPom Rating], 0)</f>
        <v>1</v>
      </c>
      <c r="H9">
        <f>Table13[[#This Row],[2024 End of Season KenPom Rank]]-Table13[[#This Row],[Pre Season Elo Rank]]</f>
        <v>-7</v>
      </c>
      <c r="I9">
        <f>VLOOKUP(Table13[[#This Row],[Team]], '2025 Data'!$A$2:$AC$365, MATCH("AdjEM", '2025 Data'!$A$1:$AC$1, 0),FALSE)</f>
        <v>25.5</v>
      </c>
      <c r="J9">
        <f>_xlfn.RANK.EQ(Table13[[#This Row],[2025 KenPom Prediction]], Table13[2025 KenPom Prediction], 0)</f>
        <v>5</v>
      </c>
    </row>
    <row r="10" spans="1:10" x14ac:dyDescent="0.45">
      <c r="A10">
        <f>_xlfn.RANK.EQ(Table13[[#This Row],[Pre Season ELO]], Table13[Pre Season ELO], 0)</f>
        <v>9</v>
      </c>
      <c r="B10" t="s">
        <v>16</v>
      </c>
      <c r="C10" t="s">
        <v>4</v>
      </c>
      <c r="D10" t="str">
        <f>VLOOKUP(Table13[[#This Row],[conference_idx]], Index!$A$2:$B$32, 2, FALSE)</f>
        <v>Big XII</v>
      </c>
      <c r="E10" s="2">
        <v>1943.2157644496299</v>
      </c>
      <c r="F10">
        <f>VLOOKUP(Table13[[#This Row],[Team]], '2024 Data'!$A$2:$AC$365, MATCH("AdjEM", '2024 Data'!$A$1:$AC$1,0),FALSE)</f>
        <v>26.5</v>
      </c>
      <c r="G10">
        <f>_xlfn.RANK.EQ(Table13[[#This Row],[2024 End of Season KenPom Rating]], Table13[2024 End of Season KenPom Rating], 0)</f>
        <v>6</v>
      </c>
      <c r="H10">
        <f>Table13[[#This Row],[2024 End of Season KenPom Rank]]-Table13[[#This Row],[Pre Season Elo Rank]]</f>
        <v>-3</v>
      </c>
      <c r="I10">
        <f>VLOOKUP(Table13[[#This Row],[Team]], '2025 Data'!$A$2:$AC$365, MATCH("AdjEM", '2025 Data'!$A$1:$AC$1, 0),FALSE)</f>
        <v>23.8</v>
      </c>
      <c r="J10">
        <f>_xlfn.RANK.EQ(Table13[[#This Row],[2025 KenPom Prediction]], Table13[2025 KenPom Prediction], 0)</f>
        <v>8</v>
      </c>
    </row>
    <row r="11" spans="1:10" x14ac:dyDescent="0.45">
      <c r="A11">
        <f>_xlfn.RANK.EQ(Table13[[#This Row],[Pre Season ELO]], Table13[Pre Season ELO], 0)</f>
        <v>10</v>
      </c>
      <c r="B11" t="s">
        <v>17</v>
      </c>
      <c r="C11" t="s">
        <v>4</v>
      </c>
      <c r="D11" t="str">
        <f>VLOOKUP(Table13[[#This Row],[conference_idx]], Index!$A$2:$B$32, 2, FALSE)</f>
        <v>Big XII</v>
      </c>
      <c r="E11" s="2">
        <v>1929.65668659274</v>
      </c>
      <c r="F11">
        <f>VLOOKUP(Table13[[#This Row],[Team]], '2024 Data'!$A$2:$AC$365, MATCH("AdjEM", '2024 Data'!$A$1:$AC$1,0),FALSE)</f>
        <v>21.9</v>
      </c>
      <c r="G11">
        <f>_xlfn.RANK.EQ(Table13[[#This Row],[2024 End of Season KenPom Rating]], Table13[2024 End of Season KenPom Rating], 0)</f>
        <v>15</v>
      </c>
      <c r="H11">
        <f>Table13[[#This Row],[2024 End of Season KenPom Rank]]-Table13[[#This Row],[Pre Season Elo Rank]]</f>
        <v>5</v>
      </c>
      <c r="I11">
        <f>VLOOKUP(Table13[[#This Row],[Team]], '2025 Data'!$A$2:$AC$365, MATCH("AdjEM", '2025 Data'!$A$1:$AC$1, 0),FALSE)</f>
        <v>23.2</v>
      </c>
      <c r="J11">
        <f>_xlfn.RANK.EQ(Table13[[#This Row],[2025 KenPom Prediction]], Table13[2025 KenPom Prediction], 0)</f>
        <v>11</v>
      </c>
    </row>
    <row r="12" spans="1:10" x14ac:dyDescent="0.45">
      <c r="A12">
        <f>_xlfn.RANK.EQ(Table13[[#This Row],[Pre Season ELO]], Table13[Pre Season ELO], 0)</f>
        <v>11</v>
      </c>
      <c r="B12" t="s">
        <v>18</v>
      </c>
      <c r="C12" t="s">
        <v>19</v>
      </c>
      <c r="D12" t="str">
        <f>VLOOKUP(Table13[[#This Row],[conference_idx]], Index!$A$2:$B$32, 2, FALSE)</f>
        <v>Big Ten</v>
      </c>
      <c r="E12" s="2">
        <v>1926.0712473568001</v>
      </c>
      <c r="F12">
        <f>VLOOKUP(Table13[[#This Row],[Team]], '2024 Data'!$A$2:$AC$365, MATCH("AdjEM", '2024 Data'!$A$1:$AC$1,0),FALSE)</f>
        <v>30.6</v>
      </c>
      <c r="G12">
        <f>_xlfn.RANK.EQ(Table13[[#This Row],[2024 End of Season KenPom Rating]], Table13[2024 End of Season KenPom Rating], 0)</f>
        <v>3</v>
      </c>
      <c r="H12">
        <f>Table13[[#This Row],[2024 End of Season KenPom Rank]]-Table13[[#This Row],[Pre Season Elo Rank]]</f>
        <v>-8</v>
      </c>
      <c r="I12">
        <f>VLOOKUP(Table13[[#This Row],[Team]], '2025 Data'!$A$2:$AC$365, MATCH("AdjEM", '2025 Data'!$A$1:$AC$1, 0),FALSE)</f>
        <v>23.3</v>
      </c>
      <c r="J12">
        <f>_xlfn.RANK.EQ(Table13[[#This Row],[2025 KenPom Prediction]], Table13[2025 KenPom Prediction], 0)</f>
        <v>10</v>
      </c>
    </row>
    <row r="13" spans="1:10" x14ac:dyDescent="0.45">
      <c r="A13">
        <f>_xlfn.RANK.EQ(Table13[[#This Row],[Pre Season ELO]], Table13[Pre Season ELO], 0)</f>
        <v>12</v>
      </c>
      <c r="B13" t="s">
        <v>20</v>
      </c>
      <c r="C13" t="s">
        <v>6</v>
      </c>
      <c r="D13" t="str">
        <f>VLOOKUP(Table13[[#This Row],[conference_idx]], Index!$A$2:$B$32, 2, FALSE)</f>
        <v>ACC</v>
      </c>
      <c r="E13" s="2">
        <v>1925.5965509914499</v>
      </c>
      <c r="F13">
        <f>VLOOKUP(Table13[[#This Row],[Team]], '2024 Data'!$A$2:$AC$365, MATCH("AdjEM", '2024 Data'!$A$1:$AC$1,0),FALSE)</f>
        <v>26.2</v>
      </c>
      <c r="G13">
        <f>_xlfn.RANK.EQ(Table13[[#This Row],[2024 End of Season KenPom Rating]], Table13[2024 End of Season KenPom Rating], 0)</f>
        <v>9</v>
      </c>
      <c r="H13">
        <f>Table13[[#This Row],[2024 End of Season KenPom Rank]]-Table13[[#This Row],[Pre Season Elo Rank]]</f>
        <v>-3</v>
      </c>
      <c r="I13">
        <f>VLOOKUP(Table13[[#This Row],[Team]], '2025 Data'!$A$2:$AC$365, MATCH("AdjEM", '2025 Data'!$A$1:$AC$1, 0),FALSE)</f>
        <v>22</v>
      </c>
      <c r="J13">
        <f>_xlfn.RANK.EQ(Table13[[#This Row],[2025 KenPom Prediction]], Table13[2025 KenPom Prediction], 0)</f>
        <v>15</v>
      </c>
    </row>
    <row r="14" spans="1:10" x14ac:dyDescent="0.45">
      <c r="A14">
        <f>_xlfn.RANK.EQ(Table13[[#This Row],[Pre Season ELO]], Table13[Pre Season ELO], 0)</f>
        <v>13</v>
      </c>
      <c r="B14" t="s">
        <v>21</v>
      </c>
      <c r="C14" t="s">
        <v>15</v>
      </c>
      <c r="D14" t="str">
        <f>VLOOKUP(Table13[[#This Row],[conference_idx]], Index!$A$2:$B$32, 2, FALSE)</f>
        <v>Big East</v>
      </c>
      <c r="E14" s="2">
        <v>1924.7398828850801</v>
      </c>
      <c r="F14">
        <f>VLOOKUP(Table13[[#This Row],[Team]], '2024 Data'!$A$2:$AC$365, MATCH("AdjEM", '2024 Data'!$A$1:$AC$1,0),FALSE)</f>
        <v>24.2</v>
      </c>
      <c r="G14">
        <f>_xlfn.RANK.EQ(Table13[[#This Row],[2024 End of Season KenPom Rating]], Table13[2024 End of Season KenPom Rating], 0)</f>
        <v>11</v>
      </c>
      <c r="H14">
        <f>Table13[[#This Row],[2024 End of Season KenPom Rank]]-Table13[[#This Row],[Pre Season Elo Rank]]</f>
        <v>-2</v>
      </c>
      <c r="I14">
        <f>VLOOKUP(Table13[[#This Row],[Team]], '2025 Data'!$A$2:$AC$365, MATCH("AdjEM", '2025 Data'!$A$1:$AC$1, 0),FALSE)</f>
        <v>23</v>
      </c>
      <c r="J14">
        <f>_xlfn.RANK.EQ(Table13[[#This Row],[2025 KenPom Prediction]], Table13[2025 KenPom Prediction], 0)</f>
        <v>12</v>
      </c>
    </row>
    <row r="15" spans="1:10" x14ac:dyDescent="0.45">
      <c r="A15">
        <f>_xlfn.RANK.EQ(Table13[[#This Row],[Pre Season ELO]], Table13[Pre Season ELO], 0)</f>
        <v>14</v>
      </c>
      <c r="B15" t="s">
        <v>22</v>
      </c>
      <c r="C15" t="s">
        <v>8</v>
      </c>
      <c r="D15" t="str">
        <f>VLOOKUP(Table13[[#This Row],[conference_idx]], Index!$A$2:$B$32, 2, FALSE)</f>
        <v>SEC</v>
      </c>
      <c r="E15" s="2">
        <v>1923.4621427683701</v>
      </c>
      <c r="F15">
        <f>VLOOKUP(Table13[[#This Row],[Team]], '2024 Data'!$A$2:$AC$365, MATCH("AdjEM", '2024 Data'!$A$1:$AC$1,0),FALSE)</f>
        <v>26.6</v>
      </c>
      <c r="G15">
        <f>_xlfn.RANK.EQ(Table13[[#This Row],[2024 End of Season KenPom Rating]], Table13[2024 End of Season KenPom Rating], 0)</f>
        <v>5</v>
      </c>
      <c r="H15">
        <f>Table13[[#This Row],[2024 End of Season KenPom Rank]]-Table13[[#This Row],[Pre Season Elo Rank]]</f>
        <v>-9</v>
      </c>
      <c r="I15">
        <f>VLOOKUP(Table13[[#This Row],[Team]], '2025 Data'!$A$2:$AC$365, MATCH("AdjEM", '2025 Data'!$A$1:$AC$1, 0),FALSE)</f>
        <v>22.2</v>
      </c>
      <c r="J15">
        <f>_xlfn.RANK.EQ(Table13[[#This Row],[2025 KenPom Prediction]], Table13[2025 KenPom Prediction], 0)</f>
        <v>13</v>
      </c>
    </row>
    <row r="16" spans="1:10" x14ac:dyDescent="0.45">
      <c r="A16">
        <f>_xlfn.RANK.EQ(Table13[[#This Row],[Pre Season ELO]], Table13[Pre Season ELO], 0)</f>
        <v>15</v>
      </c>
      <c r="B16" t="s">
        <v>23</v>
      </c>
      <c r="C16" t="s">
        <v>4</v>
      </c>
      <c r="D16" t="str">
        <f>VLOOKUP(Table13[[#This Row],[conference_idx]], Index!$A$2:$B$32, 2, FALSE)</f>
        <v>Big XII</v>
      </c>
      <c r="E16" s="2">
        <v>1903.0609897751001</v>
      </c>
      <c r="F16">
        <f>VLOOKUP(Table13[[#This Row],[Team]], '2024 Data'!$A$2:$AC$365, MATCH("AdjEM", '2024 Data'!$A$1:$AC$1,0),FALSE)</f>
        <v>17.3</v>
      </c>
      <c r="G16">
        <f>_xlfn.RANK.EQ(Table13[[#This Row],[2024 End of Season KenPom Rating]], Table13[2024 End of Season KenPom Rating], 0)</f>
        <v>31</v>
      </c>
      <c r="H16">
        <f>Table13[[#This Row],[2024 End of Season KenPom Rank]]-Table13[[#This Row],[Pre Season Elo Rank]]</f>
        <v>16</v>
      </c>
      <c r="I16">
        <f>VLOOKUP(Table13[[#This Row],[Team]], '2025 Data'!$A$2:$AC$365, MATCH("AdjEM", '2025 Data'!$A$1:$AC$1, 0),FALSE)</f>
        <v>22.1</v>
      </c>
      <c r="J16">
        <f>_xlfn.RANK.EQ(Table13[[#This Row],[2025 KenPom Prediction]], Table13[2025 KenPom Prediction], 0)</f>
        <v>14</v>
      </c>
    </row>
    <row r="17" spans="1:10" x14ac:dyDescent="0.45">
      <c r="A17">
        <f>_xlfn.RANK.EQ(Table13[[#This Row],[Pre Season ELO]], Table13[Pre Season ELO], 0)</f>
        <v>16</v>
      </c>
      <c r="B17" t="s">
        <v>24</v>
      </c>
      <c r="C17" t="s">
        <v>8</v>
      </c>
      <c r="D17" t="str">
        <f>VLOOKUP(Table13[[#This Row],[conference_idx]], Index!$A$2:$B$32, 2, FALSE)</f>
        <v>SEC</v>
      </c>
      <c r="E17" s="2">
        <v>1901.71498426166</v>
      </c>
      <c r="F17">
        <f>VLOOKUP(Table13[[#This Row],[Team]], '2024 Data'!$A$2:$AC$365, MATCH("AdjEM", '2024 Data'!$A$1:$AC$1,0),FALSE)</f>
        <v>17</v>
      </c>
      <c r="G17">
        <f>_xlfn.RANK.EQ(Table13[[#This Row],[2024 End of Season KenPom Rating]], Table13[2024 End of Season KenPom Rating], 0)</f>
        <v>35</v>
      </c>
      <c r="H17">
        <f>Table13[[#This Row],[2024 End of Season KenPom Rank]]-Table13[[#This Row],[Pre Season Elo Rank]]</f>
        <v>19</v>
      </c>
      <c r="I17">
        <f>VLOOKUP(Table13[[#This Row],[Team]], '2025 Data'!$A$2:$AC$365, MATCH("AdjEM", '2025 Data'!$A$1:$AC$1, 0),FALSE)</f>
        <v>21.5</v>
      </c>
      <c r="J17">
        <f>_xlfn.RANK.EQ(Table13[[#This Row],[2025 KenPom Prediction]], Table13[2025 KenPom Prediction], 0)</f>
        <v>16</v>
      </c>
    </row>
    <row r="18" spans="1:10" x14ac:dyDescent="0.45">
      <c r="A18">
        <f>_xlfn.RANK.EQ(Table13[[#This Row],[Pre Season ELO]], Table13[Pre Season ELO], 0)</f>
        <v>17</v>
      </c>
      <c r="B18" t="s">
        <v>25</v>
      </c>
      <c r="C18" t="s">
        <v>4</v>
      </c>
      <c r="D18" t="str">
        <f>VLOOKUP(Table13[[#This Row],[conference_idx]], Index!$A$2:$B$32, 2, FALSE)</f>
        <v>Big XII</v>
      </c>
      <c r="E18" s="2">
        <v>1880.71736268021</v>
      </c>
      <c r="F18">
        <f>VLOOKUP(Table13[[#This Row],[Team]], '2024 Data'!$A$2:$AC$365, MATCH("AdjEM", '2024 Data'!$A$1:$AC$1,0),FALSE)</f>
        <v>16.5</v>
      </c>
      <c r="G18">
        <f>_xlfn.RANK.EQ(Table13[[#This Row],[2024 End of Season KenPom Rating]], Table13[2024 End of Season KenPom Rating], 0)</f>
        <v>39</v>
      </c>
      <c r="H18">
        <f>Table13[[#This Row],[2024 End of Season KenPom Rank]]-Table13[[#This Row],[Pre Season Elo Rank]]</f>
        <v>22</v>
      </c>
      <c r="I18">
        <f>VLOOKUP(Table13[[#This Row],[Team]], '2025 Data'!$A$2:$AC$365, MATCH("AdjEM", '2025 Data'!$A$1:$AC$1, 0),FALSE)</f>
        <v>20.2</v>
      </c>
      <c r="J18">
        <f>_xlfn.RANK.EQ(Table13[[#This Row],[2025 KenPom Prediction]], Table13[2025 KenPom Prediction], 0)</f>
        <v>17</v>
      </c>
    </row>
    <row r="19" spans="1:10" x14ac:dyDescent="0.45">
      <c r="A19">
        <f>_xlfn.RANK.EQ(Table13[[#This Row],[Pre Season ELO]], Table13[Pre Season ELO], 0)</f>
        <v>18</v>
      </c>
      <c r="B19" t="s">
        <v>26</v>
      </c>
      <c r="C19" t="s">
        <v>8</v>
      </c>
      <c r="D19" t="str">
        <f>VLOOKUP(Table13[[#This Row],[conference_idx]], Index!$A$2:$B$32, 2, FALSE)</f>
        <v>SEC</v>
      </c>
      <c r="E19" s="2">
        <v>1880.24277661572</v>
      </c>
      <c r="F19">
        <f>VLOOKUP(Table13[[#This Row],[Team]], '2024 Data'!$A$2:$AC$365, MATCH("AdjEM", '2024 Data'!$A$1:$AC$1,0),FALSE)</f>
        <v>18.8</v>
      </c>
      <c r="G19">
        <f>_xlfn.RANK.EQ(Table13[[#This Row],[2024 End of Season KenPom Rating]], Table13[2024 End of Season KenPom Rating], 0)</f>
        <v>25</v>
      </c>
      <c r="H19">
        <f>Table13[[#This Row],[2024 End of Season KenPom Rank]]-Table13[[#This Row],[Pre Season Elo Rank]]</f>
        <v>7</v>
      </c>
      <c r="I19">
        <f>VLOOKUP(Table13[[#This Row],[Team]], '2025 Data'!$A$2:$AC$365, MATCH("AdjEM", '2025 Data'!$A$1:$AC$1, 0),FALSE)</f>
        <v>20.100000000000001</v>
      </c>
      <c r="J19">
        <f>_xlfn.RANK.EQ(Table13[[#This Row],[2025 KenPom Prediction]], Table13[2025 KenPom Prediction], 0)</f>
        <v>18</v>
      </c>
    </row>
    <row r="20" spans="1:10" x14ac:dyDescent="0.45">
      <c r="A20">
        <f>_xlfn.RANK.EQ(Table13[[#This Row],[Pre Season ELO]], Table13[Pre Season ELO], 0)</f>
        <v>19</v>
      </c>
      <c r="B20" t="s">
        <v>27</v>
      </c>
      <c r="C20" t="s">
        <v>15</v>
      </c>
      <c r="D20" t="str">
        <f>VLOOKUP(Table13[[#This Row],[conference_idx]], Index!$A$2:$B$32, 2, FALSE)</f>
        <v>Big East</v>
      </c>
      <c r="E20" s="2">
        <v>1862.2843362190199</v>
      </c>
      <c r="F20">
        <f>VLOOKUP(Table13[[#This Row],[Team]], '2024 Data'!$A$2:$AC$365, MATCH("AdjEM", '2024 Data'!$A$1:$AC$1,0),FALSE)</f>
        <v>19.399999999999999</v>
      </c>
      <c r="G20">
        <f>_xlfn.RANK.EQ(Table13[[#This Row],[2024 End of Season KenPom Rating]], Table13[2024 End of Season KenPom Rating], 0)</f>
        <v>20</v>
      </c>
      <c r="H20">
        <f>Table13[[#This Row],[2024 End of Season KenPom Rank]]-Table13[[#This Row],[Pre Season Elo Rank]]</f>
        <v>1</v>
      </c>
      <c r="I20">
        <f>VLOOKUP(Table13[[#This Row],[Team]], '2025 Data'!$A$2:$AC$365, MATCH("AdjEM", '2025 Data'!$A$1:$AC$1, 0),FALSE)</f>
        <v>19.8</v>
      </c>
      <c r="J20">
        <f>_xlfn.RANK.EQ(Table13[[#This Row],[2025 KenPom Prediction]], Table13[2025 KenPom Prediction], 0)</f>
        <v>19</v>
      </c>
    </row>
    <row r="21" spans="1:10" x14ac:dyDescent="0.45">
      <c r="A21">
        <f>_xlfn.RANK.EQ(Table13[[#This Row],[Pre Season ELO]], Table13[Pre Season ELO], 0)</f>
        <v>20</v>
      </c>
      <c r="B21" t="s">
        <v>28</v>
      </c>
      <c r="C21" t="s">
        <v>15</v>
      </c>
      <c r="D21" t="str">
        <f>VLOOKUP(Table13[[#This Row],[conference_idx]], Index!$A$2:$B$32, 2, FALSE)</f>
        <v>Big East</v>
      </c>
      <c r="E21" s="2">
        <v>1858.9150544045301</v>
      </c>
      <c r="F21">
        <f>VLOOKUP(Table13[[#This Row],[Team]], '2024 Data'!$A$2:$AC$365, MATCH("AdjEM", '2024 Data'!$A$1:$AC$1,0),FALSE)</f>
        <v>23</v>
      </c>
      <c r="G21">
        <f>_xlfn.RANK.EQ(Table13[[#This Row],[2024 End of Season KenPom Rating]], Table13[2024 End of Season KenPom Rating], 0)</f>
        <v>13</v>
      </c>
      <c r="H21">
        <f>Table13[[#This Row],[2024 End of Season KenPom Rank]]-Table13[[#This Row],[Pre Season Elo Rank]]</f>
        <v>-7</v>
      </c>
      <c r="I21">
        <f>VLOOKUP(Table13[[#This Row],[Team]], '2025 Data'!$A$2:$AC$365, MATCH("AdjEM", '2025 Data'!$A$1:$AC$1, 0),FALSE)</f>
        <v>19.2</v>
      </c>
      <c r="J21">
        <f>_xlfn.RANK.EQ(Table13[[#This Row],[2025 KenPom Prediction]], Table13[2025 KenPom Prediction], 0)</f>
        <v>21</v>
      </c>
    </row>
    <row r="22" spans="1:10" x14ac:dyDescent="0.45">
      <c r="A22">
        <f>_xlfn.RANK.EQ(Table13[[#This Row],[Pre Season ELO]], Table13[Pre Season ELO], 0)</f>
        <v>21</v>
      </c>
      <c r="B22" t="s">
        <v>29</v>
      </c>
      <c r="C22" t="s">
        <v>19</v>
      </c>
      <c r="D22" t="str">
        <f>VLOOKUP(Table13[[#This Row],[conference_idx]], Index!$A$2:$B$32, 2, FALSE)</f>
        <v>Big Ten</v>
      </c>
      <c r="E22" s="2">
        <v>1850.0844037899101</v>
      </c>
      <c r="F22">
        <f>VLOOKUP(Table13[[#This Row],[Team]], '2024 Data'!$A$2:$AC$365, MATCH("AdjEM", '2024 Data'!$A$1:$AC$1,0),FALSE)</f>
        <v>24.5</v>
      </c>
      <c r="G22">
        <f>_xlfn.RANK.EQ(Table13[[#This Row],[2024 End of Season KenPom Rating]], Table13[2024 End of Season KenPom Rating], 0)</f>
        <v>10</v>
      </c>
      <c r="H22">
        <f>Table13[[#This Row],[2024 End of Season KenPom Rank]]-Table13[[#This Row],[Pre Season Elo Rank]]</f>
        <v>-11</v>
      </c>
      <c r="I22">
        <f>VLOOKUP(Table13[[#This Row],[Team]], '2025 Data'!$A$2:$AC$365, MATCH("AdjEM", '2025 Data'!$A$1:$AC$1, 0),FALSE)</f>
        <v>18.7</v>
      </c>
      <c r="J22">
        <f>_xlfn.RANK.EQ(Table13[[#This Row],[2025 KenPom Prediction]], Table13[2025 KenPom Prediction], 0)</f>
        <v>23</v>
      </c>
    </row>
    <row r="23" spans="1:10" x14ac:dyDescent="0.45">
      <c r="A23">
        <f>_xlfn.RANK.EQ(Table13[[#This Row],[Pre Season ELO]], Table13[Pre Season ELO], 0)</f>
        <v>22</v>
      </c>
      <c r="B23" t="s">
        <v>30</v>
      </c>
      <c r="C23" t="s">
        <v>19</v>
      </c>
      <c r="D23" t="str">
        <f>VLOOKUP(Table13[[#This Row],[conference_idx]], Index!$A$2:$B$32, 2, FALSE)</f>
        <v>Big Ten</v>
      </c>
      <c r="E23" s="2">
        <v>1848.96712849908</v>
      </c>
      <c r="F23">
        <f>VLOOKUP(Table13[[#This Row],[Team]], '2024 Data'!$A$2:$AC$365, MATCH("AdjEM", '2024 Data'!$A$1:$AC$1,0),FALSE)</f>
        <v>8</v>
      </c>
      <c r="G23">
        <f>_xlfn.RANK.EQ(Table13[[#This Row],[2024 End of Season KenPom Rating]], Table13[2024 End of Season KenPom Rating], 0)</f>
        <v>97</v>
      </c>
      <c r="H23">
        <f>Table13[[#This Row],[2024 End of Season KenPom Rank]]-Table13[[#This Row],[Pre Season Elo Rank]]</f>
        <v>75</v>
      </c>
      <c r="I23">
        <f>VLOOKUP(Table13[[#This Row],[Team]], '2025 Data'!$A$2:$AC$365, MATCH("AdjEM", '2025 Data'!$A$1:$AC$1, 0),FALSE)</f>
        <v>18.2</v>
      </c>
      <c r="J23">
        <f>_xlfn.RANK.EQ(Table13[[#This Row],[2025 KenPom Prediction]], Table13[2025 KenPom Prediction], 0)</f>
        <v>28</v>
      </c>
    </row>
    <row r="24" spans="1:10" x14ac:dyDescent="0.45">
      <c r="A24">
        <f>_xlfn.RANK.EQ(Table13[[#This Row],[Pre Season ELO]], Table13[Pre Season ELO], 0)</f>
        <v>23</v>
      </c>
      <c r="B24" t="s">
        <v>31</v>
      </c>
      <c r="C24" t="s">
        <v>4</v>
      </c>
      <c r="D24" t="str">
        <f>VLOOKUP(Table13[[#This Row],[conference_idx]], Index!$A$2:$B$32, 2, FALSE)</f>
        <v>Big XII</v>
      </c>
      <c r="E24" s="2">
        <v>1847.5425607653999</v>
      </c>
      <c r="F24">
        <f>VLOOKUP(Table13[[#This Row],[Team]], '2024 Data'!$A$2:$AC$365, MATCH("AdjEM", '2024 Data'!$A$1:$AC$1,0),FALSE)</f>
        <v>19.899999999999999</v>
      </c>
      <c r="G24">
        <f>_xlfn.RANK.EQ(Table13[[#This Row],[2024 End of Season KenPom Rating]], Table13[2024 End of Season KenPom Rating], 0)</f>
        <v>18</v>
      </c>
      <c r="H24">
        <f>Table13[[#This Row],[2024 End of Season KenPom Rank]]-Table13[[#This Row],[Pre Season Elo Rank]]</f>
        <v>-5</v>
      </c>
      <c r="I24">
        <f>VLOOKUP(Table13[[#This Row],[Team]], '2025 Data'!$A$2:$AC$365, MATCH("AdjEM", '2025 Data'!$A$1:$AC$1, 0),FALSE)</f>
        <v>19.100000000000001</v>
      </c>
      <c r="J24">
        <f>_xlfn.RANK.EQ(Table13[[#This Row],[2025 KenPom Prediction]], Table13[2025 KenPom Prediction], 0)</f>
        <v>22</v>
      </c>
    </row>
    <row r="25" spans="1:10" x14ac:dyDescent="0.45">
      <c r="A25">
        <f>_xlfn.RANK.EQ(Table13[[#This Row],[Pre Season ELO]], Table13[Pre Season ELO], 0)</f>
        <v>24</v>
      </c>
      <c r="B25" t="s">
        <v>32</v>
      </c>
      <c r="C25" t="s">
        <v>8</v>
      </c>
      <c r="D25" t="str">
        <f>VLOOKUP(Table13[[#This Row],[conference_idx]], Index!$A$2:$B$32, 2, FALSE)</f>
        <v>SEC</v>
      </c>
      <c r="E25" s="2">
        <v>1845.4065617866299</v>
      </c>
      <c r="F25">
        <f>VLOOKUP(Table13[[#This Row],[Team]], '2024 Data'!$A$2:$AC$365, MATCH("AdjEM", '2024 Data'!$A$1:$AC$1,0),FALSE)</f>
        <v>17.100000000000001</v>
      </c>
      <c r="G25">
        <f>_xlfn.RANK.EQ(Table13[[#This Row],[2024 End of Season KenPom Rating]], Table13[2024 End of Season KenPom Rating], 0)</f>
        <v>34</v>
      </c>
      <c r="H25">
        <f>Table13[[#This Row],[2024 End of Season KenPom Rank]]-Table13[[#This Row],[Pre Season Elo Rank]]</f>
        <v>10</v>
      </c>
      <c r="I25">
        <f>VLOOKUP(Table13[[#This Row],[Team]], '2025 Data'!$A$2:$AC$365, MATCH("AdjEM", '2025 Data'!$A$1:$AC$1, 0),FALSE)</f>
        <v>18</v>
      </c>
      <c r="J25">
        <f>_xlfn.RANK.EQ(Table13[[#This Row],[2025 KenPom Prediction]], Table13[2025 KenPom Prediction], 0)</f>
        <v>30</v>
      </c>
    </row>
    <row r="26" spans="1:10" x14ac:dyDescent="0.45">
      <c r="A26">
        <f>_xlfn.RANK.EQ(Table13[[#This Row],[Pre Season ELO]], Table13[Pre Season ELO], 0)</f>
        <v>25</v>
      </c>
      <c r="B26" t="s">
        <v>33</v>
      </c>
      <c r="C26" t="s">
        <v>8</v>
      </c>
      <c r="D26" t="str">
        <f>VLOOKUP(Table13[[#This Row],[conference_idx]], Index!$A$2:$B$32, 2, FALSE)</f>
        <v>SEC</v>
      </c>
      <c r="E26" s="2">
        <v>1838.52065705737</v>
      </c>
      <c r="F26">
        <f>VLOOKUP(Table13[[#This Row],[Team]], '2024 Data'!$A$2:$AC$365, MATCH("AdjEM", '2024 Data'!$A$1:$AC$1,0),FALSE)</f>
        <v>5.9000000000000101</v>
      </c>
      <c r="G26">
        <f>_xlfn.RANK.EQ(Table13[[#This Row],[2024 End of Season KenPom Rating]], Table13[2024 End of Season KenPom Rating], 0)</f>
        <v>108</v>
      </c>
      <c r="H26">
        <f>Table13[[#This Row],[2024 End of Season KenPom Rank]]-Table13[[#This Row],[Pre Season Elo Rank]]</f>
        <v>83</v>
      </c>
      <c r="I26">
        <f>VLOOKUP(Table13[[#This Row],[Team]], '2025 Data'!$A$2:$AC$365, MATCH("AdjEM", '2025 Data'!$A$1:$AC$1, 0),FALSE)</f>
        <v>18.399999999999999</v>
      </c>
      <c r="J26">
        <f>_xlfn.RANK.EQ(Table13[[#This Row],[2025 KenPom Prediction]], Table13[2025 KenPom Prediction], 0)</f>
        <v>25</v>
      </c>
    </row>
    <row r="27" spans="1:10" x14ac:dyDescent="0.45">
      <c r="A27">
        <f>_xlfn.RANK.EQ(Table13[[#This Row],[Pre Season ELO]], Table13[Pre Season ELO], 0)</f>
        <v>26</v>
      </c>
      <c r="B27" t="s">
        <v>34</v>
      </c>
      <c r="C27" t="s">
        <v>19</v>
      </c>
      <c r="D27" t="str">
        <f>VLOOKUP(Table13[[#This Row],[conference_idx]], Index!$A$2:$B$32, 2, FALSE)</f>
        <v>Big Ten</v>
      </c>
      <c r="E27" s="2">
        <v>1837.8703602810499</v>
      </c>
      <c r="F27">
        <f>VLOOKUP(Table13[[#This Row],[Team]], '2024 Data'!$A$2:$AC$365, MATCH("AdjEM", '2024 Data'!$A$1:$AC$1,0),FALSE)</f>
        <v>8.6999999999999993</v>
      </c>
      <c r="G27">
        <f>_xlfn.RANK.EQ(Table13[[#This Row],[2024 End of Season KenPom Rating]], Table13[2024 End of Season KenPom Rating], 0)</f>
        <v>91</v>
      </c>
      <c r="H27">
        <f>Table13[[#This Row],[2024 End of Season KenPom Rank]]-Table13[[#This Row],[Pre Season Elo Rank]]</f>
        <v>65</v>
      </c>
      <c r="I27">
        <f>VLOOKUP(Table13[[#This Row],[Team]], '2025 Data'!$A$2:$AC$365, MATCH("AdjEM", '2025 Data'!$A$1:$AC$1, 0),FALSE)</f>
        <v>16.2</v>
      </c>
      <c r="J27">
        <f>_xlfn.RANK.EQ(Table13[[#This Row],[2025 KenPom Prediction]], Table13[2025 KenPom Prediction], 0)</f>
        <v>39</v>
      </c>
    </row>
    <row r="28" spans="1:10" x14ac:dyDescent="0.45">
      <c r="A28">
        <f>_xlfn.RANK.EQ(Table13[[#This Row],[Pre Season ELO]], Table13[Pre Season ELO], 0)</f>
        <v>27</v>
      </c>
      <c r="B28" t="s">
        <v>35</v>
      </c>
      <c r="C28" t="s">
        <v>19</v>
      </c>
      <c r="D28" t="str">
        <f>VLOOKUP(Table13[[#This Row],[conference_idx]], Index!$A$2:$B$32, 2, FALSE)</f>
        <v>Big Ten</v>
      </c>
      <c r="E28" s="2">
        <v>1833.3603717845299</v>
      </c>
      <c r="F28">
        <f>VLOOKUP(Table13[[#This Row],[Team]], '2024 Data'!$A$2:$AC$365, MATCH("AdjEM", '2024 Data'!$A$1:$AC$1,0),FALSE)</f>
        <v>20.6</v>
      </c>
      <c r="G28">
        <f>_xlfn.RANK.EQ(Table13[[#This Row],[2024 End of Season KenPom Rating]], Table13[2024 End of Season KenPom Rating], 0)</f>
        <v>16</v>
      </c>
      <c r="H28">
        <f>Table13[[#This Row],[2024 End of Season KenPom Rank]]-Table13[[#This Row],[Pre Season Elo Rank]]</f>
        <v>-11</v>
      </c>
      <c r="I28">
        <f>VLOOKUP(Table13[[#This Row],[Team]], '2025 Data'!$A$2:$AC$365, MATCH("AdjEM", '2025 Data'!$A$1:$AC$1, 0),FALSE)</f>
        <v>17.100000000000001</v>
      </c>
      <c r="J28">
        <f>_xlfn.RANK.EQ(Table13[[#This Row],[2025 KenPom Prediction]], Table13[2025 KenPom Prediction], 0)</f>
        <v>34</v>
      </c>
    </row>
    <row r="29" spans="1:10" x14ac:dyDescent="0.45">
      <c r="A29">
        <f>_xlfn.RANK.EQ(Table13[[#This Row],[Pre Season ELO]], Table13[Pre Season ELO], 0)</f>
        <v>28</v>
      </c>
      <c r="B29" t="s">
        <v>36</v>
      </c>
      <c r="C29" t="s">
        <v>8</v>
      </c>
      <c r="D29" t="str">
        <f>VLOOKUP(Table13[[#This Row],[conference_idx]], Index!$A$2:$B$32, 2, FALSE)</f>
        <v>SEC</v>
      </c>
      <c r="E29" s="2">
        <v>1831.9576695527901</v>
      </c>
      <c r="F29">
        <f>VLOOKUP(Table13[[#This Row],[Team]], '2024 Data'!$A$2:$AC$365, MATCH("AdjEM", '2024 Data'!$A$1:$AC$1,0),FALSE)</f>
        <v>18.2</v>
      </c>
      <c r="G29">
        <f>_xlfn.RANK.EQ(Table13[[#This Row],[2024 End of Season KenPom Rating]], Table13[2024 End of Season KenPom Rating], 0)</f>
        <v>26</v>
      </c>
      <c r="H29">
        <f>Table13[[#This Row],[2024 End of Season KenPom Rank]]-Table13[[#This Row],[Pre Season Elo Rank]]</f>
        <v>-2</v>
      </c>
      <c r="I29">
        <f>VLOOKUP(Table13[[#This Row],[Team]], '2025 Data'!$A$2:$AC$365, MATCH("AdjEM", '2025 Data'!$A$1:$AC$1, 0),FALSE)</f>
        <v>18.3</v>
      </c>
      <c r="J29">
        <f>_xlfn.RANK.EQ(Table13[[#This Row],[2025 KenPom Prediction]], Table13[2025 KenPom Prediction], 0)</f>
        <v>26</v>
      </c>
    </row>
    <row r="30" spans="1:10" x14ac:dyDescent="0.45">
      <c r="A30">
        <f>_xlfn.RANK.EQ(Table13[[#This Row],[Pre Season ELO]], Table13[Pre Season ELO], 0)</f>
        <v>29</v>
      </c>
      <c r="B30" t="s">
        <v>37</v>
      </c>
      <c r="C30" t="s">
        <v>15</v>
      </c>
      <c r="D30" t="str">
        <f>VLOOKUP(Table13[[#This Row],[conference_idx]], Index!$A$2:$B$32, 2, FALSE)</f>
        <v>Big East</v>
      </c>
      <c r="E30" s="2">
        <v>1831.7405898290101</v>
      </c>
      <c r="F30">
        <f>VLOOKUP(Table13[[#This Row],[Team]], '2024 Data'!$A$2:$AC$365, MATCH("AdjEM", '2024 Data'!$A$1:$AC$1,0),FALSE)</f>
        <v>14.2</v>
      </c>
      <c r="G30">
        <f>_xlfn.RANK.EQ(Table13[[#This Row],[2024 End of Season KenPom Rating]], Table13[2024 End of Season KenPom Rating], 0)</f>
        <v>55</v>
      </c>
      <c r="H30">
        <f>Table13[[#This Row],[2024 End of Season KenPom Rank]]-Table13[[#This Row],[Pre Season Elo Rank]]</f>
        <v>26</v>
      </c>
      <c r="I30">
        <f>VLOOKUP(Table13[[#This Row],[Team]], '2025 Data'!$A$2:$AC$365, MATCH("AdjEM", '2025 Data'!$A$1:$AC$1, 0),FALSE)</f>
        <v>17.899999999999999</v>
      </c>
      <c r="J30">
        <f>_xlfn.RANK.EQ(Table13[[#This Row],[2025 KenPom Prediction]], Table13[2025 KenPom Prediction], 0)</f>
        <v>32</v>
      </c>
    </row>
    <row r="31" spans="1:10" x14ac:dyDescent="0.45">
      <c r="A31">
        <f>_xlfn.RANK.EQ(Table13[[#This Row],[Pre Season ELO]], Table13[Pre Season ELO], 0)</f>
        <v>30</v>
      </c>
      <c r="B31" t="s">
        <v>38</v>
      </c>
      <c r="C31" t="s">
        <v>19</v>
      </c>
      <c r="D31" t="str">
        <f>VLOOKUP(Table13[[#This Row],[conference_idx]], Index!$A$2:$B$32, 2, FALSE)</f>
        <v>Big Ten</v>
      </c>
      <c r="E31" s="2">
        <v>1827.59000442827</v>
      </c>
      <c r="F31">
        <f>VLOOKUP(Table13[[#This Row],[Team]], '2024 Data'!$A$2:$AC$365, MATCH("AdjEM", '2024 Data'!$A$1:$AC$1,0),FALSE)</f>
        <v>15.2</v>
      </c>
      <c r="G31">
        <f>_xlfn.RANK.EQ(Table13[[#This Row],[2024 End of Season KenPom Rating]], Table13[2024 End of Season KenPom Rating], 0)</f>
        <v>49</v>
      </c>
      <c r="H31">
        <f>Table13[[#This Row],[2024 End of Season KenPom Rank]]-Table13[[#This Row],[Pre Season Elo Rank]]</f>
        <v>19</v>
      </c>
      <c r="I31">
        <f>VLOOKUP(Table13[[#This Row],[Team]], '2025 Data'!$A$2:$AC$365, MATCH("AdjEM", '2025 Data'!$A$1:$AC$1, 0),FALSE)</f>
        <v>18</v>
      </c>
      <c r="J31">
        <f>_xlfn.RANK.EQ(Table13[[#This Row],[2025 KenPom Prediction]], Table13[2025 KenPom Prediction], 0)</f>
        <v>30</v>
      </c>
    </row>
    <row r="32" spans="1:10" x14ac:dyDescent="0.45">
      <c r="A32">
        <f>_xlfn.RANK.EQ(Table13[[#This Row],[Pre Season ELO]], Table13[Pre Season ELO], 0)</f>
        <v>31</v>
      </c>
      <c r="B32" t="s">
        <v>39</v>
      </c>
      <c r="C32" t="s">
        <v>19</v>
      </c>
      <c r="D32" t="str">
        <f>VLOOKUP(Table13[[#This Row],[conference_idx]], Index!$A$2:$B$32, 2, FALSE)</f>
        <v>Big Ten</v>
      </c>
      <c r="E32" s="2">
        <v>1827.2961207846899</v>
      </c>
      <c r="F32">
        <f>VLOOKUP(Table13[[#This Row],[Team]], '2024 Data'!$A$2:$AC$365, MATCH("AdjEM", '2024 Data'!$A$1:$AC$1,0),FALSE)</f>
        <v>14.2</v>
      </c>
      <c r="G32">
        <f>_xlfn.RANK.EQ(Table13[[#This Row],[2024 End of Season KenPom Rating]], Table13[2024 End of Season KenPom Rating], 0)</f>
        <v>55</v>
      </c>
      <c r="H32">
        <f>Table13[[#This Row],[2024 End of Season KenPom Rank]]-Table13[[#This Row],[Pre Season Elo Rank]]</f>
        <v>24</v>
      </c>
      <c r="I32">
        <f>VLOOKUP(Table13[[#This Row],[Team]], '2025 Data'!$A$2:$AC$365, MATCH("AdjEM", '2025 Data'!$A$1:$AC$1, 0),FALSE)</f>
        <v>18.100000000000001</v>
      </c>
      <c r="J32">
        <f>_xlfn.RANK.EQ(Table13[[#This Row],[2025 KenPom Prediction]], Table13[2025 KenPom Prediction], 0)</f>
        <v>29</v>
      </c>
    </row>
    <row r="33" spans="1:10" x14ac:dyDescent="0.45">
      <c r="A33">
        <f>_xlfn.RANK.EQ(Table13[[#This Row],[Pre Season ELO]], Table13[Pre Season ELO], 0)</f>
        <v>32</v>
      </c>
      <c r="B33" t="s">
        <v>40</v>
      </c>
      <c r="C33" t="s">
        <v>19</v>
      </c>
      <c r="D33" t="str">
        <f>VLOOKUP(Table13[[#This Row],[conference_idx]], Index!$A$2:$B$32, 2, FALSE)</f>
        <v>Big Ten</v>
      </c>
      <c r="E33" s="2">
        <v>1825.15464307144</v>
      </c>
      <c r="F33">
        <f>VLOOKUP(Table13[[#This Row],[Team]], '2024 Data'!$A$2:$AC$365, MATCH("AdjEM", '2024 Data'!$A$1:$AC$1,0),FALSE)</f>
        <v>14.2</v>
      </c>
      <c r="G33">
        <f>_xlfn.RANK.EQ(Table13[[#This Row],[2024 End of Season KenPom Rating]], Table13[2024 End of Season KenPom Rating], 0)</f>
        <v>55</v>
      </c>
      <c r="H33">
        <f>Table13[[#This Row],[2024 End of Season KenPom Rank]]-Table13[[#This Row],[Pre Season Elo Rank]]</f>
        <v>23</v>
      </c>
      <c r="I33">
        <f>VLOOKUP(Table13[[#This Row],[Team]], '2025 Data'!$A$2:$AC$365, MATCH("AdjEM", '2025 Data'!$A$1:$AC$1, 0),FALSE)</f>
        <v>17.899999999999999</v>
      </c>
      <c r="J33">
        <f>_xlfn.RANK.EQ(Table13[[#This Row],[2025 KenPom Prediction]], Table13[2025 KenPom Prediction], 0)</f>
        <v>32</v>
      </c>
    </row>
    <row r="34" spans="1:10" x14ac:dyDescent="0.45">
      <c r="A34">
        <f>_xlfn.RANK.EQ(Table13[[#This Row],[Pre Season ELO]], Table13[Pre Season ELO], 0)</f>
        <v>33</v>
      </c>
      <c r="B34" t="s">
        <v>41</v>
      </c>
      <c r="C34" t="s">
        <v>6</v>
      </c>
      <c r="D34" t="str">
        <f>VLOOKUP(Table13[[#This Row],[conference_idx]], Index!$A$2:$B$32, 2, FALSE)</f>
        <v>ACC</v>
      </c>
      <c r="E34" s="2">
        <v>1824.8412313413501</v>
      </c>
      <c r="F34">
        <f>VLOOKUP(Table13[[#This Row],[Team]], '2024 Data'!$A$2:$AC$365, MATCH("AdjEM", '2024 Data'!$A$1:$AC$1,0),FALSE)</f>
        <v>19.399999999999999</v>
      </c>
      <c r="G34">
        <f>_xlfn.RANK.EQ(Table13[[#This Row],[2024 End of Season KenPom Rating]], Table13[2024 End of Season KenPom Rating], 0)</f>
        <v>20</v>
      </c>
      <c r="H34">
        <f>Table13[[#This Row],[2024 End of Season KenPom Rank]]-Table13[[#This Row],[Pre Season Elo Rank]]</f>
        <v>-13</v>
      </c>
      <c r="I34">
        <f>VLOOKUP(Table13[[#This Row],[Team]], '2025 Data'!$A$2:$AC$365, MATCH("AdjEM", '2025 Data'!$A$1:$AC$1, 0),FALSE)</f>
        <v>18.600000000000001</v>
      </c>
      <c r="J34">
        <f>_xlfn.RANK.EQ(Table13[[#This Row],[2025 KenPom Prediction]], Table13[2025 KenPom Prediction], 0)</f>
        <v>24</v>
      </c>
    </row>
    <row r="35" spans="1:10" x14ac:dyDescent="0.45">
      <c r="A35">
        <f>_xlfn.RANK.EQ(Table13[[#This Row],[Pre Season ELO]], Table13[Pre Season ELO], 0)</f>
        <v>34</v>
      </c>
      <c r="B35" t="s">
        <v>42</v>
      </c>
      <c r="C35" t="s">
        <v>8</v>
      </c>
      <c r="D35" t="str">
        <f>VLOOKUP(Table13[[#This Row],[conference_idx]], Index!$A$2:$B$32, 2, FALSE)</f>
        <v>SEC</v>
      </c>
      <c r="E35" s="2">
        <v>1824.23557225542</v>
      </c>
      <c r="F35">
        <f>VLOOKUP(Table13[[#This Row],[Team]], '2024 Data'!$A$2:$AC$365, MATCH("AdjEM", '2024 Data'!$A$1:$AC$1,0),FALSE)</f>
        <v>19.3</v>
      </c>
      <c r="G35">
        <f>_xlfn.RANK.EQ(Table13[[#This Row],[2024 End of Season KenPom Rating]], Table13[2024 End of Season KenPom Rating], 0)</f>
        <v>23</v>
      </c>
      <c r="H35">
        <f>Table13[[#This Row],[2024 End of Season KenPom Rank]]-Table13[[#This Row],[Pre Season Elo Rank]]</f>
        <v>-11</v>
      </c>
      <c r="I35">
        <f>VLOOKUP(Table13[[#This Row],[Team]], '2025 Data'!$A$2:$AC$365, MATCH("AdjEM", '2025 Data'!$A$1:$AC$1, 0),FALSE)</f>
        <v>15.6</v>
      </c>
      <c r="J35">
        <f>_xlfn.RANK.EQ(Table13[[#This Row],[2025 KenPom Prediction]], Table13[2025 KenPom Prediction], 0)</f>
        <v>43</v>
      </c>
    </row>
    <row r="36" spans="1:10" x14ac:dyDescent="0.45">
      <c r="A36">
        <f>_xlfn.RANK.EQ(Table13[[#This Row],[Pre Season ELO]], Table13[Pre Season ELO], 0)</f>
        <v>35</v>
      </c>
      <c r="B36" t="s">
        <v>43</v>
      </c>
      <c r="C36" t="s">
        <v>19</v>
      </c>
      <c r="D36" t="str">
        <f>VLOOKUP(Table13[[#This Row],[conference_idx]], Index!$A$2:$B$32, 2, FALSE)</f>
        <v>Big Ten</v>
      </c>
      <c r="E36" s="2">
        <v>1823.41353066944</v>
      </c>
      <c r="F36">
        <f>VLOOKUP(Table13[[#This Row],[Team]], '2024 Data'!$A$2:$AC$365, MATCH("AdjEM", '2024 Data'!$A$1:$AC$1,0),FALSE)</f>
        <v>3.8999999999999901</v>
      </c>
      <c r="G36">
        <f>_xlfn.RANK.EQ(Table13[[#This Row],[2024 End of Season KenPom Rating]], Table13[2024 End of Season KenPom Rating], 0)</f>
        <v>128</v>
      </c>
      <c r="H36">
        <f>Table13[[#This Row],[2024 End of Season KenPom Rank]]-Table13[[#This Row],[Pre Season Elo Rank]]</f>
        <v>93</v>
      </c>
      <c r="I36">
        <f>VLOOKUP(Table13[[#This Row],[Team]], '2025 Data'!$A$2:$AC$365, MATCH("AdjEM", '2025 Data'!$A$1:$AC$1, 0),FALSE)</f>
        <v>16.899999999999999</v>
      </c>
      <c r="J36">
        <f>_xlfn.RANK.EQ(Table13[[#This Row],[2025 KenPom Prediction]], Table13[2025 KenPom Prediction], 0)</f>
        <v>36</v>
      </c>
    </row>
    <row r="37" spans="1:10" x14ac:dyDescent="0.45">
      <c r="A37">
        <f>_xlfn.RANK.EQ(Table13[[#This Row],[Pre Season ELO]], Table13[Pre Season ELO], 0)</f>
        <v>36</v>
      </c>
      <c r="B37" t="s">
        <v>44</v>
      </c>
      <c r="C37" t="s">
        <v>15</v>
      </c>
      <c r="D37" t="str">
        <f>VLOOKUP(Table13[[#This Row],[conference_idx]], Index!$A$2:$B$32, 2, FALSE)</f>
        <v>Big East</v>
      </c>
      <c r="E37" s="2">
        <v>1821.47533602414</v>
      </c>
      <c r="F37">
        <f>VLOOKUP(Table13[[#This Row],[Team]], '2024 Data'!$A$2:$AC$365, MATCH("AdjEM", '2024 Data'!$A$1:$AC$1,0),FALSE)</f>
        <v>16.8</v>
      </c>
      <c r="G37">
        <f>_xlfn.RANK.EQ(Table13[[#This Row],[2024 End of Season KenPom Rating]], Table13[2024 End of Season KenPom Rating], 0)</f>
        <v>37</v>
      </c>
      <c r="H37">
        <f>Table13[[#This Row],[2024 End of Season KenPom Rank]]-Table13[[#This Row],[Pre Season Elo Rank]]</f>
        <v>1</v>
      </c>
      <c r="I37">
        <f>VLOOKUP(Table13[[#This Row],[Team]], '2025 Data'!$A$2:$AC$365, MATCH("AdjEM", '2025 Data'!$A$1:$AC$1, 0),FALSE)</f>
        <v>19.7</v>
      </c>
      <c r="J37">
        <f>_xlfn.RANK.EQ(Table13[[#This Row],[2025 KenPom Prediction]], Table13[2025 KenPom Prediction], 0)</f>
        <v>20</v>
      </c>
    </row>
    <row r="38" spans="1:10" x14ac:dyDescent="0.45">
      <c r="A38">
        <f>_xlfn.RANK.EQ(Table13[[#This Row],[Pre Season ELO]], Table13[Pre Season ELO], 0)</f>
        <v>37</v>
      </c>
      <c r="B38" t="s">
        <v>45</v>
      </c>
      <c r="C38" t="s">
        <v>19</v>
      </c>
      <c r="D38" t="str">
        <f>VLOOKUP(Table13[[#This Row],[conference_idx]], Index!$A$2:$B$32, 2, FALSE)</f>
        <v>Big Ten</v>
      </c>
      <c r="E38" s="2">
        <v>1807.33937910338</v>
      </c>
      <c r="F38">
        <f>VLOOKUP(Table13[[#This Row],[Team]], '2024 Data'!$A$2:$AC$365, MATCH("AdjEM", '2024 Data'!$A$1:$AC$1,0),FALSE)</f>
        <v>12.6</v>
      </c>
      <c r="G38">
        <f>_xlfn.RANK.EQ(Table13[[#This Row],[2024 End of Season KenPom Rating]], Table13[2024 End of Season KenPom Rating], 0)</f>
        <v>61</v>
      </c>
      <c r="H38">
        <f>Table13[[#This Row],[2024 End of Season KenPom Rank]]-Table13[[#This Row],[Pre Season Elo Rank]]</f>
        <v>24</v>
      </c>
      <c r="I38">
        <f>VLOOKUP(Table13[[#This Row],[Team]], '2025 Data'!$A$2:$AC$365, MATCH("AdjEM", '2025 Data'!$A$1:$AC$1, 0),FALSE)</f>
        <v>16.600000000000001</v>
      </c>
      <c r="J38">
        <f>_xlfn.RANK.EQ(Table13[[#This Row],[2025 KenPom Prediction]], Table13[2025 KenPom Prediction], 0)</f>
        <v>38</v>
      </c>
    </row>
    <row r="39" spans="1:10" x14ac:dyDescent="0.45">
      <c r="A39">
        <f>_xlfn.RANK.EQ(Table13[[#This Row],[Pre Season ELO]], Table13[Pre Season ELO], 0)</f>
        <v>38</v>
      </c>
      <c r="B39" t="s">
        <v>46</v>
      </c>
      <c r="C39" t="s">
        <v>8</v>
      </c>
      <c r="D39" t="str">
        <f>VLOOKUP(Table13[[#This Row],[conference_idx]], Index!$A$2:$B$32, 2, FALSE)</f>
        <v>SEC</v>
      </c>
      <c r="E39" s="2">
        <v>1806.7685105442799</v>
      </c>
      <c r="F39">
        <f>VLOOKUP(Table13[[#This Row],[Team]], '2024 Data'!$A$2:$AC$365, MATCH("AdjEM", '2024 Data'!$A$1:$AC$1,0),FALSE)</f>
        <v>9.4000000000000092</v>
      </c>
      <c r="G39">
        <f>_xlfn.RANK.EQ(Table13[[#This Row],[2024 End of Season KenPom Rating]], Table13[2024 End of Season KenPom Rating], 0)</f>
        <v>86</v>
      </c>
      <c r="H39">
        <f>Table13[[#This Row],[2024 End of Season KenPom Rank]]-Table13[[#This Row],[Pre Season Elo Rank]]</f>
        <v>48</v>
      </c>
      <c r="I39">
        <f>VLOOKUP(Table13[[#This Row],[Team]], '2025 Data'!$A$2:$AC$365, MATCH("AdjEM", '2025 Data'!$A$1:$AC$1, 0),FALSE)</f>
        <v>15.4</v>
      </c>
      <c r="J39">
        <f>_xlfn.RANK.EQ(Table13[[#This Row],[2025 KenPom Prediction]], Table13[2025 KenPom Prediction], 0)</f>
        <v>45</v>
      </c>
    </row>
    <row r="40" spans="1:10" x14ac:dyDescent="0.45">
      <c r="A40">
        <f>_xlfn.RANK.EQ(Table13[[#This Row],[Pre Season ELO]], Table13[Pre Season ELO], 0)</f>
        <v>39</v>
      </c>
      <c r="B40" t="s">
        <v>47</v>
      </c>
      <c r="C40" t="s">
        <v>6</v>
      </c>
      <c r="D40" t="str">
        <f>VLOOKUP(Table13[[#This Row],[conference_idx]], Index!$A$2:$B$32, 2, FALSE)</f>
        <v>ACC</v>
      </c>
      <c r="E40" s="2">
        <v>1805.6868275168999</v>
      </c>
      <c r="F40">
        <f>VLOOKUP(Table13[[#This Row],[Team]], '2024 Data'!$A$2:$AC$365, MATCH("AdjEM", '2024 Data'!$A$1:$AC$1,0),FALSE)</f>
        <v>17.899999999999999</v>
      </c>
      <c r="G40">
        <f>_xlfn.RANK.EQ(Table13[[#This Row],[2024 End of Season KenPom Rating]], Table13[2024 End of Season KenPom Rating], 0)</f>
        <v>27</v>
      </c>
      <c r="H40">
        <f>Table13[[#This Row],[2024 End of Season KenPom Rank]]-Table13[[#This Row],[Pre Season Elo Rank]]</f>
        <v>-12</v>
      </c>
      <c r="I40">
        <f>VLOOKUP(Table13[[#This Row],[Team]], '2025 Data'!$A$2:$AC$365, MATCH("AdjEM", '2025 Data'!$A$1:$AC$1, 0),FALSE)</f>
        <v>15.6</v>
      </c>
      <c r="J40">
        <f>_xlfn.RANK.EQ(Table13[[#This Row],[2025 KenPom Prediction]], Table13[2025 KenPom Prediction], 0)</f>
        <v>43</v>
      </c>
    </row>
    <row r="41" spans="1:10" x14ac:dyDescent="0.45">
      <c r="A41">
        <f>_xlfn.RANK.EQ(Table13[[#This Row],[Pre Season ELO]], Table13[Pre Season ELO], 0)</f>
        <v>40</v>
      </c>
      <c r="B41" t="s">
        <v>48</v>
      </c>
      <c r="C41" t="s">
        <v>4</v>
      </c>
      <c r="D41" t="str">
        <f>VLOOKUP(Table13[[#This Row],[conference_idx]], Index!$A$2:$B$32, 2, FALSE)</f>
        <v>Big XII</v>
      </c>
      <c r="E41" s="2">
        <v>1800.4207047431701</v>
      </c>
      <c r="F41">
        <f>VLOOKUP(Table13[[#This Row],[Team]], '2024 Data'!$A$2:$AC$365, MATCH("AdjEM", '2024 Data'!$A$1:$AC$1,0),FALSE)</f>
        <v>11.5</v>
      </c>
      <c r="G41">
        <f>_xlfn.RANK.EQ(Table13[[#This Row],[2024 End of Season KenPom Rating]], Table13[2024 End of Season KenPom Rating], 0)</f>
        <v>70</v>
      </c>
      <c r="H41">
        <f>Table13[[#This Row],[2024 End of Season KenPom Rank]]-Table13[[#This Row],[Pre Season Elo Rank]]</f>
        <v>30</v>
      </c>
      <c r="I41">
        <f>VLOOKUP(Table13[[#This Row],[Team]], '2025 Data'!$A$2:$AC$365, MATCH("AdjEM", '2025 Data'!$A$1:$AC$1, 0),FALSE)</f>
        <v>15</v>
      </c>
      <c r="J41">
        <f>_xlfn.RANK.EQ(Table13[[#This Row],[2025 KenPom Prediction]], Table13[2025 KenPom Prediction], 0)</f>
        <v>49</v>
      </c>
    </row>
    <row r="42" spans="1:10" x14ac:dyDescent="0.45">
      <c r="A42">
        <f>_xlfn.RANK.EQ(Table13[[#This Row],[Pre Season ELO]], Table13[Pre Season ELO], 0)</f>
        <v>41</v>
      </c>
      <c r="B42" t="s">
        <v>49</v>
      </c>
      <c r="C42" t="s">
        <v>13</v>
      </c>
      <c r="D42" t="str">
        <f>VLOOKUP(Table13[[#This Row],[conference_idx]], Index!$A$2:$B$32, 2, FALSE)</f>
        <v>WCC</v>
      </c>
      <c r="E42" s="2">
        <v>1798.6756839797599</v>
      </c>
      <c r="F42">
        <f>VLOOKUP(Table13[[#This Row],[Team]], '2024 Data'!$A$2:$AC$365, MATCH("AdjEM", '2024 Data'!$A$1:$AC$1,0),FALSE)</f>
        <v>19.5</v>
      </c>
      <c r="G42">
        <f>_xlfn.RANK.EQ(Table13[[#This Row],[2024 End of Season KenPom Rating]], Table13[2024 End of Season KenPom Rating], 0)</f>
        <v>19</v>
      </c>
      <c r="H42">
        <f>Table13[[#This Row],[2024 End of Season KenPom Rank]]-Table13[[#This Row],[Pre Season Elo Rank]]</f>
        <v>-22</v>
      </c>
      <c r="I42">
        <f>VLOOKUP(Table13[[#This Row],[Team]], '2025 Data'!$A$2:$AC$365, MATCH("AdjEM", '2025 Data'!$A$1:$AC$1, 0),FALSE)</f>
        <v>17</v>
      </c>
      <c r="J42">
        <f>_xlfn.RANK.EQ(Table13[[#This Row],[2025 KenPom Prediction]], Table13[2025 KenPom Prediction], 0)</f>
        <v>35</v>
      </c>
    </row>
    <row r="43" spans="1:10" x14ac:dyDescent="0.45">
      <c r="A43">
        <f>_xlfn.RANK.EQ(Table13[[#This Row],[Pre Season ELO]], Table13[Pre Season ELO], 0)</f>
        <v>42</v>
      </c>
      <c r="B43" t="s">
        <v>50</v>
      </c>
      <c r="C43" t="s">
        <v>6</v>
      </c>
      <c r="D43" t="str">
        <f>VLOOKUP(Table13[[#This Row],[conference_idx]], Index!$A$2:$B$32, 2, FALSE)</f>
        <v>ACC</v>
      </c>
      <c r="E43" s="2">
        <v>1798.5436238940899</v>
      </c>
      <c r="F43">
        <f>VLOOKUP(Table13[[#This Row],[Team]], '2024 Data'!$A$2:$AC$365, MATCH("AdjEM", '2024 Data'!$A$1:$AC$1,0),FALSE)</f>
        <v>17.2</v>
      </c>
      <c r="G43">
        <f>_xlfn.RANK.EQ(Table13[[#This Row],[2024 End of Season KenPom Rating]], Table13[2024 End of Season KenPom Rating], 0)</f>
        <v>33</v>
      </c>
      <c r="H43">
        <f>Table13[[#This Row],[2024 End of Season KenPom Rank]]-Table13[[#This Row],[Pre Season Elo Rank]]</f>
        <v>-9</v>
      </c>
      <c r="I43">
        <f>VLOOKUP(Table13[[#This Row],[Team]], '2025 Data'!$A$2:$AC$365, MATCH("AdjEM", '2025 Data'!$A$1:$AC$1, 0),FALSE)</f>
        <v>16.7</v>
      </c>
      <c r="J43">
        <f>_xlfn.RANK.EQ(Table13[[#This Row],[2025 KenPom Prediction]], Table13[2025 KenPom Prediction], 0)</f>
        <v>37</v>
      </c>
    </row>
    <row r="44" spans="1:10" x14ac:dyDescent="0.45">
      <c r="A44">
        <f>_xlfn.RANK.EQ(Table13[[#This Row],[Pre Season ELO]], Table13[Pre Season ELO], 0)</f>
        <v>43</v>
      </c>
      <c r="B44" t="s">
        <v>51</v>
      </c>
      <c r="C44" t="s">
        <v>52</v>
      </c>
      <c r="D44" t="str">
        <f>VLOOKUP(Table13[[#This Row],[conference_idx]], Index!$A$2:$B$32, 2, FALSE)</f>
        <v>Atlantic 10</v>
      </c>
      <c r="E44" s="2">
        <v>1797.49684530844</v>
      </c>
      <c r="F44">
        <f>VLOOKUP(Table13[[#This Row],[Team]], '2024 Data'!$A$2:$AC$365, MATCH("AdjEM", '2024 Data'!$A$1:$AC$1,0),FALSE)</f>
        <v>17.3</v>
      </c>
      <c r="G44">
        <f>_xlfn.RANK.EQ(Table13[[#This Row],[2024 End of Season KenPom Rating]], Table13[2024 End of Season KenPom Rating], 0)</f>
        <v>31</v>
      </c>
      <c r="H44">
        <f>Table13[[#This Row],[2024 End of Season KenPom Rank]]-Table13[[#This Row],[Pre Season Elo Rank]]</f>
        <v>-12</v>
      </c>
      <c r="I44">
        <f>VLOOKUP(Table13[[#This Row],[Team]], '2025 Data'!$A$2:$AC$365, MATCH("AdjEM", '2025 Data'!$A$1:$AC$1, 0),FALSE)</f>
        <v>18.3</v>
      </c>
      <c r="J44">
        <f>_xlfn.RANK.EQ(Table13[[#This Row],[2025 KenPom Prediction]], Table13[2025 KenPom Prediction], 0)</f>
        <v>26</v>
      </c>
    </row>
    <row r="45" spans="1:10" x14ac:dyDescent="0.45">
      <c r="A45">
        <f>_xlfn.RANK.EQ(Table13[[#This Row],[Pre Season ELO]], Table13[Pre Season ELO], 0)</f>
        <v>44</v>
      </c>
      <c r="B45" t="s">
        <v>53</v>
      </c>
      <c r="C45" t="s">
        <v>52</v>
      </c>
      <c r="D45" t="str">
        <f>VLOOKUP(Table13[[#This Row],[conference_idx]], Index!$A$2:$B$32, 2, FALSE)</f>
        <v>Atlantic 10</v>
      </c>
      <c r="E45" s="2">
        <v>1789.63900854654</v>
      </c>
      <c r="F45">
        <f>VLOOKUP(Table13[[#This Row],[Team]], '2024 Data'!$A$2:$AC$365, MATCH("AdjEM", '2024 Data'!$A$1:$AC$1,0),FALSE)</f>
        <v>10.7</v>
      </c>
      <c r="G45">
        <f>_xlfn.RANK.EQ(Table13[[#This Row],[2024 End of Season KenPom Rating]], Table13[2024 End of Season KenPom Rating], 0)</f>
        <v>75</v>
      </c>
      <c r="H45">
        <f>Table13[[#This Row],[2024 End of Season KenPom Rank]]-Table13[[#This Row],[Pre Season Elo Rank]]</f>
        <v>31</v>
      </c>
      <c r="I45">
        <f>VLOOKUP(Table13[[#This Row],[Team]], '2025 Data'!$A$2:$AC$365, MATCH("AdjEM", '2025 Data'!$A$1:$AC$1, 0),FALSE)</f>
        <v>15.8</v>
      </c>
      <c r="J45">
        <f>_xlfn.RANK.EQ(Table13[[#This Row],[2025 KenPom Prediction]], Table13[2025 KenPom Prediction], 0)</f>
        <v>41</v>
      </c>
    </row>
    <row r="46" spans="1:10" x14ac:dyDescent="0.45">
      <c r="A46">
        <f>_xlfn.RANK.EQ(Table13[[#This Row],[Pre Season ELO]], Table13[Pre Season ELO], 0)</f>
        <v>45</v>
      </c>
      <c r="B46" t="s">
        <v>54</v>
      </c>
      <c r="C46" t="s">
        <v>55</v>
      </c>
      <c r="D46" t="str">
        <f>VLOOKUP(Table13[[#This Row],[conference_idx]], Index!$A$2:$B$32, 2, FALSE)</f>
        <v>American</v>
      </c>
      <c r="E46" s="2">
        <v>1788.27604915247</v>
      </c>
      <c r="F46">
        <f>VLOOKUP(Table13[[#This Row],[Team]], '2024 Data'!$A$2:$AC$365, MATCH("AdjEM", '2024 Data'!$A$1:$AC$1,0),FALSE)</f>
        <v>10.6</v>
      </c>
      <c r="G46">
        <f>_xlfn.RANK.EQ(Table13[[#This Row],[2024 End of Season KenPom Rating]], Table13[2024 End of Season KenPom Rating], 0)</f>
        <v>76</v>
      </c>
      <c r="H46">
        <f>Table13[[#This Row],[2024 End of Season KenPom Rank]]-Table13[[#This Row],[Pre Season Elo Rank]]</f>
        <v>31</v>
      </c>
      <c r="I46">
        <f>VLOOKUP(Table13[[#This Row],[Team]], '2025 Data'!$A$2:$AC$365, MATCH("AdjEM", '2025 Data'!$A$1:$AC$1, 0),FALSE)</f>
        <v>15.8</v>
      </c>
      <c r="J46">
        <f>_xlfn.RANK.EQ(Table13[[#This Row],[2025 KenPom Prediction]], Table13[2025 KenPom Prediction], 0)</f>
        <v>41</v>
      </c>
    </row>
    <row r="47" spans="1:10" x14ac:dyDescent="0.45">
      <c r="A47">
        <f>_xlfn.RANK.EQ(Table13[[#This Row],[Pre Season ELO]], Table13[Pre Season ELO], 0)</f>
        <v>46</v>
      </c>
      <c r="B47" t="s">
        <v>56</v>
      </c>
      <c r="C47" t="s">
        <v>8</v>
      </c>
      <c r="D47" t="str">
        <f>VLOOKUP(Table13[[#This Row],[conference_idx]], Index!$A$2:$B$32, 2, FALSE)</f>
        <v>SEC</v>
      </c>
      <c r="E47" s="2">
        <v>1783.07274123151</v>
      </c>
      <c r="F47">
        <f>VLOOKUP(Table13[[#This Row],[Team]], '2024 Data'!$A$2:$AC$365, MATCH("AdjEM", '2024 Data'!$A$1:$AC$1,0),FALSE)</f>
        <v>15.7</v>
      </c>
      <c r="G47">
        <f>_xlfn.RANK.EQ(Table13[[#This Row],[2024 End of Season KenPom Rating]], Table13[2024 End of Season KenPom Rating], 0)</f>
        <v>46</v>
      </c>
      <c r="H47">
        <f>Table13[[#This Row],[2024 End of Season KenPom Rank]]-Table13[[#This Row],[Pre Season Elo Rank]]</f>
        <v>0</v>
      </c>
      <c r="I47">
        <f>VLOOKUP(Table13[[#This Row],[Team]], '2025 Data'!$A$2:$AC$365, MATCH("AdjEM", '2025 Data'!$A$1:$AC$1, 0),FALSE)</f>
        <v>16.2</v>
      </c>
      <c r="J47">
        <f>_xlfn.RANK.EQ(Table13[[#This Row],[2025 KenPom Prediction]], Table13[2025 KenPom Prediction], 0)</f>
        <v>39</v>
      </c>
    </row>
    <row r="48" spans="1:10" x14ac:dyDescent="0.45">
      <c r="A48">
        <f>_xlfn.RANK.EQ(Table13[[#This Row],[Pre Season ELO]], Table13[Pre Season ELO], 0)</f>
        <v>47</v>
      </c>
      <c r="B48" t="s">
        <v>57</v>
      </c>
      <c r="C48" t="s">
        <v>19</v>
      </c>
      <c r="D48" t="str">
        <f>VLOOKUP(Table13[[#This Row],[conference_idx]], Index!$A$2:$B$32, 2, FALSE)</f>
        <v>Big Ten</v>
      </c>
      <c r="E48" s="2">
        <v>1779.1140042278901</v>
      </c>
      <c r="F48">
        <f>VLOOKUP(Table13[[#This Row],[Team]], '2024 Data'!$A$2:$AC$365, MATCH("AdjEM", '2024 Data'!$A$1:$AC$1,0),FALSE)</f>
        <v>20</v>
      </c>
      <c r="G48">
        <f>_xlfn.RANK.EQ(Table13[[#This Row],[2024 End of Season KenPom Rating]], Table13[2024 End of Season KenPom Rating], 0)</f>
        <v>17</v>
      </c>
      <c r="H48">
        <f>Table13[[#This Row],[2024 End of Season KenPom Rank]]-Table13[[#This Row],[Pre Season Elo Rank]]</f>
        <v>-30</v>
      </c>
      <c r="I48">
        <f>VLOOKUP(Table13[[#This Row],[Team]], '2025 Data'!$A$2:$AC$365, MATCH("AdjEM", '2025 Data'!$A$1:$AC$1, 0),FALSE)</f>
        <v>15.2</v>
      </c>
      <c r="J48">
        <f>_xlfn.RANK.EQ(Table13[[#This Row],[2025 KenPom Prediction]], Table13[2025 KenPom Prediction], 0)</f>
        <v>47</v>
      </c>
    </row>
    <row r="49" spans="1:10" x14ac:dyDescent="0.45">
      <c r="A49">
        <f>_xlfn.RANK.EQ(Table13[[#This Row],[Pre Season ELO]], Table13[Pre Season ELO], 0)</f>
        <v>48</v>
      </c>
      <c r="B49" t="s">
        <v>58</v>
      </c>
      <c r="C49" t="s">
        <v>6</v>
      </c>
      <c r="D49" t="str">
        <f>VLOOKUP(Table13[[#This Row],[conference_idx]], Index!$A$2:$B$32, 2, FALSE)</f>
        <v>ACC</v>
      </c>
      <c r="E49" s="2">
        <v>1777.08972134284</v>
      </c>
      <c r="F49">
        <f>VLOOKUP(Table13[[#This Row],[Team]], '2024 Data'!$A$2:$AC$365, MATCH("AdjEM", '2024 Data'!$A$1:$AC$1,0),FALSE)</f>
        <v>8.1999999999999993</v>
      </c>
      <c r="G49">
        <f>_xlfn.RANK.EQ(Table13[[#This Row],[2024 End of Season KenPom Rating]], Table13[2024 End of Season KenPom Rating], 0)</f>
        <v>96</v>
      </c>
      <c r="H49">
        <f>Table13[[#This Row],[2024 End of Season KenPom Rank]]-Table13[[#This Row],[Pre Season Elo Rank]]</f>
        <v>48</v>
      </c>
      <c r="I49">
        <f>VLOOKUP(Table13[[#This Row],[Team]], '2025 Data'!$A$2:$AC$365, MATCH("AdjEM", '2025 Data'!$A$1:$AC$1, 0),FALSE)</f>
        <v>14.2</v>
      </c>
      <c r="J49">
        <f>_xlfn.RANK.EQ(Table13[[#This Row],[2025 KenPom Prediction]], Table13[2025 KenPom Prediction], 0)</f>
        <v>54</v>
      </c>
    </row>
    <row r="50" spans="1:10" x14ac:dyDescent="0.45">
      <c r="A50">
        <f>_xlfn.RANK.EQ(Table13[[#This Row],[Pre Season ELO]], Table13[Pre Season ELO], 0)</f>
        <v>49</v>
      </c>
      <c r="B50" t="s">
        <v>59</v>
      </c>
      <c r="C50" t="s">
        <v>19</v>
      </c>
      <c r="D50" t="str">
        <f>VLOOKUP(Table13[[#This Row],[conference_idx]], Index!$A$2:$B$32, 2, FALSE)</f>
        <v>Big Ten</v>
      </c>
      <c r="E50" s="2">
        <v>1768.3544678574799</v>
      </c>
      <c r="F50">
        <f>VLOOKUP(Table13[[#This Row],[Team]], '2024 Data'!$A$2:$AC$365, MATCH("AdjEM", '2024 Data'!$A$1:$AC$1,0),FALSE)</f>
        <v>9.6999999999999993</v>
      </c>
      <c r="G50">
        <f>_xlfn.RANK.EQ(Table13[[#This Row],[2024 End of Season KenPom Rating]], Table13[2024 End of Season KenPom Rating], 0)</f>
        <v>85</v>
      </c>
      <c r="H50">
        <f>Table13[[#This Row],[2024 End of Season KenPom Rank]]-Table13[[#This Row],[Pre Season Elo Rank]]</f>
        <v>36</v>
      </c>
      <c r="I50">
        <f>VLOOKUP(Table13[[#This Row],[Team]], '2025 Data'!$A$2:$AC$365, MATCH("AdjEM", '2025 Data'!$A$1:$AC$1, 0),FALSE)</f>
        <v>13.8</v>
      </c>
      <c r="J50">
        <f>_xlfn.RANK.EQ(Table13[[#This Row],[2025 KenPom Prediction]], Table13[2025 KenPom Prediction], 0)</f>
        <v>56</v>
      </c>
    </row>
    <row r="51" spans="1:10" x14ac:dyDescent="0.45">
      <c r="A51">
        <f>_xlfn.RANK.EQ(Table13[[#This Row],[Pre Season ELO]], Table13[Pre Season ELO], 0)</f>
        <v>50</v>
      </c>
      <c r="B51" t="s">
        <v>60</v>
      </c>
      <c r="C51" t="s">
        <v>61</v>
      </c>
      <c r="D51" t="str">
        <f>VLOOKUP(Table13[[#This Row],[conference_idx]], Index!$A$2:$B$32, 2, FALSE)</f>
        <v>WAC</v>
      </c>
      <c r="E51" s="2">
        <v>1766.44874128385</v>
      </c>
      <c r="F51">
        <f>VLOOKUP(Table13[[#This Row],[Team]], '2024 Data'!$A$2:$AC$365, MATCH("AdjEM", '2024 Data'!$A$1:$AC$1,0),FALSE)</f>
        <v>14.8</v>
      </c>
      <c r="G51">
        <f>_xlfn.RANK.EQ(Table13[[#This Row],[2024 End of Season KenPom Rating]], Table13[2024 End of Season KenPom Rating], 0)</f>
        <v>52</v>
      </c>
      <c r="H51">
        <f>Table13[[#This Row],[2024 End of Season KenPom Rank]]-Table13[[#This Row],[Pre Season Elo Rank]]</f>
        <v>2</v>
      </c>
      <c r="I51">
        <f>VLOOKUP(Table13[[#This Row],[Team]], '2025 Data'!$A$2:$AC$365, MATCH("AdjEM", '2025 Data'!$A$1:$AC$1, 0),FALSE)</f>
        <v>14</v>
      </c>
      <c r="J51">
        <f>_xlfn.RANK.EQ(Table13[[#This Row],[2025 KenPom Prediction]], Table13[2025 KenPom Prediction], 0)</f>
        <v>55</v>
      </c>
    </row>
    <row r="52" spans="1:10" x14ac:dyDescent="0.45">
      <c r="A52">
        <f>_xlfn.RANK.EQ(Table13[[#This Row],[Pre Season ELO]], Table13[Pre Season ELO], 0)</f>
        <v>51</v>
      </c>
      <c r="B52" t="s">
        <v>62</v>
      </c>
      <c r="C52" t="s">
        <v>19</v>
      </c>
      <c r="D52" t="str">
        <f>VLOOKUP(Table13[[#This Row],[conference_idx]], Index!$A$2:$B$32, 2, FALSE)</f>
        <v>Big Ten</v>
      </c>
      <c r="E52" s="2">
        <v>1765.36461596255</v>
      </c>
      <c r="F52">
        <f>VLOOKUP(Table13[[#This Row],[Team]], '2024 Data'!$A$2:$AC$365, MATCH("AdjEM", '2024 Data'!$A$1:$AC$1,0),FALSE)</f>
        <v>16.399999999999999</v>
      </c>
      <c r="G52">
        <f>_xlfn.RANK.EQ(Table13[[#This Row],[2024 End of Season KenPom Rating]], Table13[2024 End of Season KenPom Rating], 0)</f>
        <v>40</v>
      </c>
      <c r="H52">
        <f>Table13[[#This Row],[2024 End of Season KenPom Rank]]-Table13[[#This Row],[Pre Season Elo Rank]]</f>
        <v>-11</v>
      </c>
      <c r="I52">
        <f>VLOOKUP(Table13[[#This Row],[Team]], '2025 Data'!$A$2:$AC$365, MATCH("AdjEM", '2025 Data'!$A$1:$AC$1, 0),FALSE)</f>
        <v>14.5</v>
      </c>
      <c r="J52">
        <f>_xlfn.RANK.EQ(Table13[[#This Row],[2025 KenPom Prediction]], Table13[2025 KenPom Prediction], 0)</f>
        <v>51</v>
      </c>
    </row>
    <row r="53" spans="1:10" x14ac:dyDescent="0.45">
      <c r="A53">
        <f>_xlfn.RANK.EQ(Table13[[#This Row],[Pre Season ELO]], Table13[Pre Season ELO], 0)</f>
        <v>52</v>
      </c>
      <c r="B53" t="s">
        <v>63</v>
      </c>
      <c r="C53" t="s">
        <v>19</v>
      </c>
      <c r="D53" t="str">
        <f>VLOOKUP(Table13[[#This Row],[conference_idx]], Index!$A$2:$B$32, 2, FALSE)</f>
        <v>Big Ten</v>
      </c>
      <c r="E53" s="2">
        <v>1762.77365644202</v>
      </c>
      <c r="F53">
        <f>VLOOKUP(Table13[[#This Row],[Team]], '2024 Data'!$A$2:$AC$365, MATCH("AdjEM", '2024 Data'!$A$1:$AC$1,0),FALSE)</f>
        <v>17.5</v>
      </c>
      <c r="G53">
        <f>_xlfn.RANK.EQ(Table13[[#This Row],[2024 End of Season KenPom Rating]], Table13[2024 End of Season KenPom Rating], 0)</f>
        <v>30</v>
      </c>
      <c r="H53">
        <f>Table13[[#This Row],[2024 End of Season KenPom Rank]]-Table13[[#This Row],[Pre Season Elo Rank]]</f>
        <v>-22</v>
      </c>
      <c r="I53">
        <f>VLOOKUP(Table13[[#This Row],[Team]], '2025 Data'!$A$2:$AC$365, MATCH("AdjEM", '2025 Data'!$A$1:$AC$1, 0),FALSE)</f>
        <v>13.7</v>
      </c>
      <c r="J53">
        <f>_xlfn.RANK.EQ(Table13[[#This Row],[2025 KenPom Prediction]], Table13[2025 KenPom Prediction], 0)</f>
        <v>57</v>
      </c>
    </row>
    <row r="54" spans="1:10" x14ac:dyDescent="0.45">
      <c r="A54">
        <f>_xlfn.RANK.EQ(Table13[[#This Row],[Pre Season ELO]], Table13[Pre Season ELO], 0)</f>
        <v>53</v>
      </c>
      <c r="B54" t="s">
        <v>64</v>
      </c>
      <c r="C54" t="s">
        <v>8</v>
      </c>
      <c r="D54" t="str">
        <f>VLOOKUP(Table13[[#This Row],[conference_idx]], Index!$A$2:$B$32, 2, FALSE)</f>
        <v>SEC</v>
      </c>
      <c r="E54" s="2">
        <v>1756.18118071105</v>
      </c>
      <c r="F54">
        <f>VLOOKUP(Table13[[#This Row],[Team]], '2024 Data'!$A$2:$AC$365, MATCH("AdjEM", '2024 Data'!$A$1:$AC$1,0),FALSE)</f>
        <v>1.80000000000001</v>
      </c>
      <c r="G54">
        <f>_xlfn.RANK.EQ(Table13[[#This Row],[2024 End of Season KenPom Rating]], Table13[2024 End of Season KenPom Rating], 0)</f>
        <v>145</v>
      </c>
      <c r="H54">
        <f>Table13[[#This Row],[2024 End of Season KenPom Rank]]-Table13[[#This Row],[Pre Season Elo Rank]]</f>
        <v>92</v>
      </c>
      <c r="I54">
        <f>VLOOKUP(Table13[[#This Row],[Team]], '2025 Data'!$A$2:$AC$365, MATCH("AdjEM", '2025 Data'!$A$1:$AC$1, 0),FALSE)</f>
        <v>14.5</v>
      </c>
      <c r="J54">
        <f>_xlfn.RANK.EQ(Table13[[#This Row],[2025 KenPom Prediction]], Table13[2025 KenPom Prediction], 0)</f>
        <v>51</v>
      </c>
    </row>
    <row r="55" spans="1:10" x14ac:dyDescent="0.45">
      <c r="A55">
        <f>_xlfn.RANK.EQ(Table13[[#This Row],[Pre Season ELO]], Table13[Pre Season ELO], 0)</f>
        <v>54</v>
      </c>
      <c r="B55" t="s">
        <v>65</v>
      </c>
      <c r="C55" t="s">
        <v>6</v>
      </c>
      <c r="D55" t="str">
        <f>VLOOKUP(Table13[[#This Row],[conference_idx]], Index!$A$2:$B$32, 2, FALSE)</f>
        <v>ACC</v>
      </c>
      <c r="E55" s="2">
        <v>1756.12567748986</v>
      </c>
      <c r="F55">
        <f>VLOOKUP(Table13[[#This Row],[Team]], '2024 Data'!$A$2:$AC$365, MATCH("AdjEM", '2024 Data'!$A$1:$AC$1,0),FALSE)</f>
        <v>15.9</v>
      </c>
      <c r="G55">
        <f>_xlfn.RANK.EQ(Table13[[#This Row],[2024 End of Season KenPom Rating]], Table13[2024 End of Season KenPom Rating], 0)</f>
        <v>45</v>
      </c>
      <c r="H55">
        <f>Table13[[#This Row],[2024 End of Season KenPom Rank]]-Table13[[#This Row],[Pre Season Elo Rank]]</f>
        <v>-9</v>
      </c>
      <c r="I55">
        <f>VLOOKUP(Table13[[#This Row],[Team]], '2025 Data'!$A$2:$AC$365, MATCH("AdjEM", '2025 Data'!$A$1:$AC$1, 0),FALSE)</f>
        <v>14.4</v>
      </c>
      <c r="J55">
        <f>_xlfn.RANK.EQ(Table13[[#This Row],[2025 KenPom Prediction]], Table13[2025 KenPom Prediction], 0)</f>
        <v>53</v>
      </c>
    </row>
    <row r="56" spans="1:10" x14ac:dyDescent="0.45">
      <c r="A56">
        <f>_xlfn.RANK.EQ(Table13[[#This Row],[Pre Season ELO]], Table13[Pre Season ELO], 0)</f>
        <v>55</v>
      </c>
      <c r="B56" t="s">
        <v>66</v>
      </c>
      <c r="C56" t="s">
        <v>19</v>
      </c>
      <c r="D56" t="str">
        <f>VLOOKUP(Table13[[#This Row],[conference_idx]], Index!$A$2:$B$32, 2, FALSE)</f>
        <v>Big Ten</v>
      </c>
      <c r="E56" s="2">
        <v>1755.5801337139901</v>
      </c>
      <c r="F56">
        <f>VLOOKUP(Table13[[#This Row],[Team]], '2024 Data'!$A$2:$AC$365, MATCH("AdjEM", '2024 Data'!$A$1:$AC$1,0),FALSE)</f>
        <v>7.6000000000000103</v>
      </c>
      <c r="G56">
        <f>_xlfn.RANK.EQ(Table13[[#This Row],[2024 End of Season KenPom Rating]], Table13[2024 End of Season KenPom Rating], 0)</f>
        <v>100</v>
      </c>
      <c r="H56">
        <f>Table13[[#This Row],[2024 End of Season KenPom Rank]]-Table13[[#This Row],[Pre Season Elo Rank]]</f>
        <v>45</v>
      </c>
      <c r="I56">
        <f>VLOOKUP(Table13[[#This Row],[Team]], '2025 Data'!$A$2:$AC$365, MATCH("AdjEM", '2025 Data'!$A$1:$AC$1, 0),FALSE)</f>
        <v>12.5</v>
      </c>
      <c r="J56">
        <f>_xlfn.RANK.EQ(Table13[[#This Row],[2025 KenPom Prediction]], Table13[2025 KenPom Prediction], 0)</f>
        <v>63</v>
      </c>
    </row>
    <row r="57" spans="1:10" x14ac:dyDescent="0.45">
      <c r="A57">
        <f>_xlfn.RANK.EQ(Table13[[#This Row],[Pre Season ELO]], Table13[Pre Season ELO], 0)</f>
        <v>56</v>
      </c>
      <c r="B57" t="s">
        <v>67</v>
      </c>
      <c r="C57" t="s">
        <v>4</v>
      </c>
      <c r="D57" t="str">
        <f>VLOOKUP(Table13[[#This Row],[conference_idx]], Index!$A$2:$B$32, 2, FALSE)</f>
        <v>Big XII</v>
      </c>
      <c r="E57" s="2">
        <v>1752.0723910669501</v>
      </c>
      <c r="F57">
        <f>VLOOKUP(Table13[[#This Row],[Team]], '2024 Data'!$A$2:$AC$365, MATCH("AdjEM", '2024 Data'!$A$1:$AC$1,0),FALSE)</f>
        <v>16</v>
      </c>
      <c r="G57">
        <f>_xlfn.RANK.EQ(Table13[[#This Row],[2024 End of Season KenPom Rating]], Table13[2024 End of Season KenPom Rating], 0)</f>
        <v>43</v>
      </c>
      <c r="H57">
        <f>Table13[[#This Row],[2024 End of Season KenPom Rank]]-Table13[[#This Row],[Pre Season Elo Rank]]</f>
        <v>-13</v>
      </c>
      <c r="I57">
        <f>VLOOKUP(Table13[[#This Row],[Team]], '2025 Data'!$A$2:$AC$365, MATCH("AdjEM", '2025 Data'!$A$1:$AC$1, 0),FALSE)</f>
        <v>13.4</v>
      </c>
      <c r="J57">
        <f>_xlfn.RANK.EQ(Table13[[#This Row],[2025 KenPom Prediction]], Table13[2025 KenPom Prediction], 0)</f>
        <v>58</v>
      </c>
    </row>
    <row r="58" spans="1:10" x14ac:dyDescent="0.45">
      <c r="A58">
        <f>_xlfn.RANK.EQ(Table13[[#This Row],[Pre Season ELO]], Table13[Pre Season ELO], 0)</f>
        <v>57</v>
      </c>
      <c r="B58" t="s">
        <v>68</v>
      </c>
      <c r="C58" t="s">
        <v>6</v>
      </c>
      <c r="D58" t="str">
        <f>VLOOKUP(Table13[[#This Row],[conference_idx]], Index!$A$2:$B$32, 2, FALSE)</f>
        <v>ACC</v>
      </c>
      <c r="E58" s="2">
        <v>1748.7924294495399</v>
      </c>
      <c r="F58">
        <f>VLOOKUP(Table13[[#This Row],[Team]], '2024 Data'!$A$2:$AC$365, MATCH("AdjEM", '2024 Data'!$A$1:$AC$1,0),FALSE)</f>
        <v>-2.2999999999999998</v>
      </c>
      <c r="G58">
        <f>_xlfn.RANK.EQ(Table13[[#This Row],[2024 End of Season KenPom Rating]], Table13[2024 End of Season KenPom Rating], 0)</f>
        <v>185</v>
      </c>
      <c r="H58">
        <f>Table13[[#This Row],[2024 End of Season KenPom Rank]]-Table13[[#This Row],[Pre Season Elo Rank]]</f>
        <v>128</v>
      </c>
      <c r="I58">
        <f>VLOOKUP(Table13[[#This Row],[Team]], '2025 Data'!$A$2:$AC$365, MATCH("AdjEM", '2025 Data'!$A$1:$AC$1, 0),FALSE)</f>
        <v>12.4</v>
      </c>
      <c r="J58">
        <f>_xlfn.RANK.EQ(Table13[[#This Row],[2025 KenPom Prediction]], Table13[2025 KenPom Prediction], 0)</f>
        <v>64</v>
      </c>
    </row>
    <row r="59" spans="1:10" x14ac:dyDescent="0.45">
      <c r="A59">
        <f>_xlfn.RANK.EQ(Table13[[#This Row],[Pre Season ELO]], Table13[Pre Season ELO], 0)</f>
        <v>58</v>
      </c>
      <c r="B59" t="s">
        <v>69</v>
      </c>
      <c r="C59" t="s">
        <v>70</v>
      </c>
      <c r="D59" t="str">
        <f>VLOOKUP(Table13[[#This Row],[conference_idx]], Index!$A$2:$B$32, 2, FALSE)</f>
        <v>Mountain West</v>
      </c>
      <c r="E59" s="2">
        <v>1745.6955403385</v>
      </c>
      <c r="F59">
        <f>VLOOKUP(Table13[[#This Row],[Team]], '2024 Data'!$A$2:$AC$365, MATCH("AdjEM", '2024 Data'!$A$1:$AC$1,0),FALSE)</f>
        <v>16</v>
      </c>
      <c r="G59">
        <f>_xlfn.RANK.EQ(Table13[[#This Row],[2024 End of Season KenPom Rating]], Table13[2024 End of Season KenPom Rating], 0)</f>
        <v>43</v>
      </c>
      <c r="H59">
        <f>Table13[[#This Row],[2024 End of Season KenPom Rank]]-Table13[[#This Row],[Pre Season Elo Rank]]</f>
        <v>-15</v>
      </c>
      <c r="I59">
        <f>VLOOKUP(Table13[[#This Row],[Team]], '2025 Data'!$A$2:$AC$365, MATCH("AdjEM", '2025 Data'!$A$1:$AC$1, 0),FALSE)</f>
        <v>15.4</v>
      </c>
      <c r="J59">
        <f>_xlfn.RANK.EQ(Table13[[#This Row],[2025 KenPom Prediction]], Table13[2025 KenPom Prediction], 0)</f>
        <v>45</v>
      </c>
    </row>
    <row r="60" spans="1:10" x14ac:dyDescent="0.45">
      <c r="A60">
        <f>_xlfn.RANK.EQ(Table13[[#This Row],[Pre Season ELO]], Table13[Pre Season ELO], 0)</f>
        <v>59</v>
      </c>
      <c r="B60" t="s">
        <v>71</v>
      </c>
      <c r="C60" t="s">
        <v>70</v>
      </c>
      <c r="D60" t="str">
        <f>VLOOKUP(Table13[[#This Row],[conference_idx]], Index!$A$2:$B$32, 2, FALSE)</f>
        <v>Mountain West</v>
      </c>
      <c r="E60" s="2">
        <v>1745.5299229069799</v>
      </c>
      <c r="F60">
        <f>VLOOKUP(Table13[[#This Row],[Team]], '2024 Data'!$A$2:$AC$365, MATCH("AdjEM", '2024 Data'!$A$1:$AC$1,0),FALSE)</f>
        <v>17.8</v>
      </c>
      <c r="G60">
        <f>_xlfn.RANK.EQ(Table13[[#This Row],[2024 End of Season KenPom Rating]], Table13[2024 End of Season KenPom Rating], 0)</f>
        <v>29</v>
      </c>
      <c r="H60">
        <f>Table13[[#This Row],[2024 End of Season KenPom Rank]]-Table13[[#This Row],[Pre Season Elo Rank]]</f>
        <v>-30</v>
      </c>
      <c r="I60">
        <f>VLOOKUP(Table13[[#This Row],[Team]], '2025 Data'!$A$2:$AC$365, MATCH("AdjEM", '2025 Data'!$A$1:$AC$1, 0),FALSE)</f>
        <v>12.7</v>
      </c>
      <c r="J60">
        <f>_xlfn.RANK.EQ(Table13[[#This Row],[2025 KenPom Prediction]], Table13[2025 KenPom Prediction], 0)</f>
        <v>62</v>
      </c>
    </row>
    <row r="61" spans="1:10" x14ac:dyDescent="0.45">
      <c r="A61">
        <f>_xlfn.RANK.EQ(Table13[[#This Row],[Pre Season ELO]], Table13[Pre Season ELO], 0)</f>
        <v>60</v>
      </c>
      <c r="B61" t="s">
        <v>72</v>
      </c>
      <c r="C61" t="s">
        <v>8</v>
      </c>
      <c r="D61" t="str">
        <f>VLOOKUP(Table13[[#This Row],[conference_idx]], Index!$A$2:$B$32, 2, FALSE)</f>
        <v>SEC</v>
      </c>
      <c r="E61" s="2">
        <v>1744.4485999112601</v>
      </c>
      <c r="F61">
        <f>VLOOKUP(Table13[[#This Row],[Team]], '2024 Data'!$A$2:$AC$365, MATCH("AdjEM", '2024 Data'!$A$1:$AC$1,0),FALSE)</f>
        <v>8.3000000000000007</v>
      </c>
      <c r="G61">
        <f>_xlfn.RANK.EQ(Table13[[#This Row],[2024 End of Season KenPom Rating]], Table13[2024 End of Season KenPom Rating], 0)</f>
        <v>94</v>
      </c>
      <c r="H61">
        <f>Table13[[#This Row],[2024 End of Season KenPom Rank]]-Table13[[#This Row],[Pre Season Elo Rank]]</f>
        <v>34</v>
      </c>
      <c r="I61">
        <f>VLOOKUP(Table13[[#This Row],[Team]], '2025 Data'!$A$2:$AC$365, MATCH("AdjEM", '2025 Data'!$A$1:$AC$1, 0),FALSE)</f>
        <v>14.6</v>
      </c>
      <c r="J61">
        <f>_xlfn.RANK.EQ(Table13[[#This Row],[2025 KenPom Prediction]], Table13[2025 KenPom Prediction], 0)</f>
        <v>50</v>
      </c>
    </row>
    <row r="62" spans="1:10" x14ac:dyDescent="0.45">
      <c r="A62">
        <f>_xlfn.RANK.EQ(Table13[[#This Row],[Pre Season ELO]], Table13[Pre Season ELO], 0)</f>
        <v>61</v>
      </c>
      <c r="B62" t="s">
        <v>73</v>
      </c>
      <c r="C62" t="s">
        <v>8</v>
      </c>
      <c r="D62" t="str">
        <f>VLOOKUP(Table13[[#This Row],[conference_idx]], Index!$A$2:$B$32, 2, FALSE)</f>
        <v>SEC</v>
      </c>
      <c r="E62" s="2">
        <v>1741.90130720564</v>
      </c>
      <c r="F62">
        <f>VLOOKUP(Table13[[#This Row],[Team]], '2024 Data'!$A$2:$AC$365, MATCH("AdjEM", '2024 Data'!$A$1:$AC$1,0),FALSE)</f>
        <v>9.8000000000000096</v>
      </c>
      <c r="G62">
        <f>_xlfn.RANK.EQ(Table13[[#This Row],[2024 End of Season KenPom Rating]], Table13[2024 End of Season KenPom Rating], 0)</f>
        <v>83</v>
      </c>
      <c r="H62">
        <f>Table13[[#This Row],[2024 End of Season KenPom Rank]]-Table13[[#This Row],[Pre Season Elo Rank]]</f>
        <v>22</v>
      </c>
      <c r="I62">
        <f>VLOOKUP(Table13[[#This Row],[Team]], '2025 Data'!$A$2:$AC$365, MATCH("AdjEM", '2025 Data'!$A$1:$AC$1, 0),FALSE)</f>
        <v>12.3</v>
      </c>
      <c r="J62">
        <f>_xlfn.RANK.EQ(Table13[[#This Row],[2025 KenPom Prediction]], Table13[2025 KenPom Prediction], 0)</f>
        <v>65</v>
      </c>
    </row>
    <row r="63" spans="1:10" x14ac:dyDescent="0.45">
      <c r="A63">
        <f>_xlfn.RANK.EQ(Table13[[#This Row],[Pre Season ELO]], Table13[Pre Season ELO], 0)</f>
        <v>62</v>
      </c>
      <c r="B63" t="s">
        <v>74</v>
      </c>
      <c r="C63" t="s">
        <v>70</v>
      </c>
      <c r="D63" t="str">
        <f>VLOOKUP(Table13[[#This Row],[conference_idx]], Index!$A$2:$B$32, 2, FALSE)</f>
        <v>Mountain West</v>
      </c>
      <c r="E63" s="2">
        <v>1739.7492806282301</v>
      </c>
      <c r="F63">
        <f>VLOOKUP(Table13[[#This Row],[Team]], '2024 Data'!$A$2:$AC$365, MATCH("AdjEM", '2024 Data'!$A$1:$AC$1,0),FALSE)</f>
        <v>19.399999999999999</v>
      </c>
      <c r="G63">
        <f>_xlfn.RANK.EQ(Table13[[#This Row],[2024 End of Season KenPom Rating]], Table13[2024 End of Season KenPom Rating], 0)</f>
        <v>20</v>
      </c>
      <c r="H63">
        <f>Table13[[#This Row],[2024 End of Season KenPom Rank]]-Table13[[#This Row],[Pre Season Elo Rank]]</f>
        <v>-42</v>
      </c>
      <c r="I63">
        <f>VLOOKUP(Table13[[#This Row],[Team]], '2025 Data'!$A$2:$AC$365, MATCH("AdjEM", '2025 Data'!$A$1:$AC$1, 0),FALSE)</f>
        <v>15.1</v>
      </c>
      <c r="J63">
        <f>_xlfn.RANK.EQ(Table13[[#This Row],[2025 KenPom Prediction]], Table13[2025 KenPom Prediction], 0)</f>
        <v>48</v>
      </c>
    </row>
    <row r="64" spans="1:10" x14ac:dyDescent="0.45">
      <c r="A64">
        <f>_xlfn.RANK.EQ(Table13[[#This Row],[Pre Season ELO]], Table13[Pre Season ELO], 0)</f>
        <v>63</v>
      </c>
      <c r="B64" t="s">
        <v>75</v>
      </c>
      <c r="C64" t="s">
        <v>15</v>
      </c>
      <c r="D64" t="str">
        <f>VLOOKUP(Table13[[#This Row],[conference_idx]], Index!$A$2:$B$32, 2, FALSE)</f>
        <v>Big East</v>
      </c>
      <c r="E64" s="2">
        <v>1736.1480897552301</v>
      </c>
      <c r="F64">
        <f>VLOOKUP(Table13[[#This Row],[Team]], '2024 Data'!$A$2:$AC$365, MATCH("AdjEM", '2024 Data'!$A$1:$AC$1,0),FALSE)</f>
        <v>13.7</v>
      </c>
      <c r="G64">
        <f>_xlfn.RANK.EQ(Table13[[#This Row],[2024 End of Season KenPom Rating]], Table13[2024 End of Season KenPom Rating], 0)</f>
        <v>59</v>
      </c>
      <c r="H64">
        <f>Table13[[#This Row],[2024 End of Season KenPom Rank]]-Table13[[#This Row],[Pre Season Elo Rank]]</f>
        <v>-4</v>
      </c>
      <c r="I64">
        <f>VLOOKUP(Table13[[#This Row],[Team]], '2025 Data'!$A$2:$AC$365, MATCH("AdjEM", '2025 Data'!$A$1:$AC$1, 0),FALSE)</f>
        <v>13.1</v>
      </c>
      <c r="J64">
        <f>_xlfn.RANK.EQ(Table13[[#This Row],[2025 KenPom Prediction]], Table13[2025 KenPom Prediction], 0)</f>
        <v>60</v>
      </c>
    </row>
    <row r="65" spans="1:10" x14ac:dyDescent="0.45">
      <c r="A65">
        <f>_xlfn.RANK.EQ(Table13[[#This Row],[Pre Season ELO]], Table13[Pre Season ELO], 0)</f>
        <v>64</v>
      </c>
      <c r="B65" t="s">
        <v>76</v>
      </c>
      <c r="C65" t="s">
        <v>8</v>
      </c>
      <c r="D65" t="str">
        <f>VLOOKUP(Table13[[#This Row],[conference_idx]], Index!$A$2:$B$32, 2, FALSE)</f>
        <v>SEC</v>
      </c>
      <c r="E65" s="2">
        <v>1732.50206278108</v>
      </c>
      <c r="F65">
        <f>VLOOKUP(Table13[[#This Row],[Team]], '2024 Data'!$A$2:$AC$365, MATCH("AdjEM", '2024 Data'!$A$1:$AC$1,0),FALSE)</f>
        <v>14.4</v>
      </c>
      <c r="G65">
        <f>_xlfn.RANK.EQ(Table13[[#This Row],[2024 End of Season KenPom Rating]], Table13[2024 End of Season KenPom Rating], 0)</f>
        <v>54</v>
      </c>
      <c r="H65">
        <f>Table13[[#This Row],[2024 End of Season KenPom Rank]]-Table13[[#This Row],[Pre Season Elo Rank]]</f>
        <v>-10</v>
      </c>
      <c r="I65">
        <f>VLOOKUP(Table13[[#This Row],[Team]], '2025 Data'!$A$2:$AC$365, MATCH("AdjEM", '2025 Data'!$A$1:$AC$1, 0),FALSE)</f>
        <v>12.3</v>
      </c>
      <c r="J65">
        <f>_xlfn.RANK.EQ(Table13[[#This Row],[2025 KenPom Prediction]], Table13[2025 KenPom Prediction], 0)</f>
        <v>65</v>
      </c>
    </row>
    <row r="66" spans="1:10" x14ac:dyDescent="0.45">
      <c r="A66">
        <f>_xlfn.RANK.EQ(Table13[[#This Row],[Pre Season ELO]], Table13[Pre Season ELO], 0)</f>
        <v>65</v>
      </c>
      <c r="B66" t="s">
        <v>77</v>
      </c>
      <c r="C66" t="s">
        <v>19</v>
      </c>
      <c r="D66" t="str">
        <f>VLOOKUP(Table13[[#This Row],[conference_idx]], Index!$A$2:$B$32, 2, FALSE)</f>
        <v>Big Ten</v>
      </c>
      <c r="E66" s="2">
        <v>1730.4587973873099</v>
      </c>
      <c r="F66">
        <f>VLOOKUP(Table13[[#This Row],[Team]], '2024 Data'!$A$2:$AC$365, MATCH("AdjEM", '2024 Data'!$A$1:$AC$1,0),FALSE)</f>
        <v>10.4</v>
      </c>
      <c r="G66">
        <f>_xlfn.RANK.EQ(Table13[[#This Row],[2024 End of Season KenPom Rating]], Table13[2024 End of Season KenPom Rating], 0)</f>
        <v>77</v>
      </c>
      <c r="H66">
        <f>Table13[[#This Row],[2024 End of Season KenPom Rank]]-Table13[[#This Row],[Pre Season Elo Rank]]</f>
        <v>12</v>
      </c>
      <c r="I66">
        <f>VLOOKUP(Table13[[#This Row],[Team]], '2025 Data'!$A$2:$AC$365, MATCH("AdjEM", '2025 Data'!$A$1:$AC$1, 0),FALSE)</f>
        <v>13.1</v>
      </c>
      <c r="J66">
        <f>_xlfn.RANK.EQ(Table13[[#This Row],[2025 KenPom Prediction]], Table13[2025 KenPom Prediction], 0)</f>
        <v>60</v>
      </c>
    </row>
    <row r="67" spans="1:10" x14ac:dyDescent="0.45">
      <c r="A67">
        <f>_xlfn.RANK.EQ(Table13[[#This Row],[Pre Season ELO]], Table13[Pre Season ELO], 0)</f>
        <v>66</v>
      </c>
      <c r="B67" t="s">
        <v>78</v>
      </c>
      <c r="C67" t="s">
        <v>6</v>
      </c>
      <c r="D67" t="str">
        <f>VLOOKUP(Table13[[#This Row],[conference_idx]], Index!$A$2:$B$32, 2, FALSE)</f>
        <v>ACC</v>
      </c>
      <c r="E67" s="2">
        <v>1725.7048903160601</v>
      </c>
      <c r="F67">
        <f>VLOOKUP(Table13[[#This Row],[Team]], '2024 Data'!$A$2:$AC$365, MATCH("AdjEM", '2024 Data'!$A$1:$AC$1,0),FALSE)</f>
        <v>11.1</v>
      </c>
      <c r="G67">
        <f>_xlfn.RANK.EQ(Table13[[#This Row],[2024 End of Season KenPom Rating]], Table13[2024 End of Season KenPom Rating], 0)</f>
        <v>72</v>
      </c>
      <c r="H67">
        <f>Table13[[#This Row],[2024 End of Season KenPom Rank]]-Table13[[#This Row],[Pre Season Elo Rank]]</f>
        <v>6</v>
      </c>
      <c r="I67">
        <f>VLOOKUP(Table13[[#This Row],[Team]], '2025 Data'!$A$2:$AC$365, MATCH("AdjEM", '2025 Data'!$A$1:$AC$1, 0),FALSE)</f>
        <v>11.1</v>
      </c>
      <c r="J67">
        <f>_xlfn.RANK.EQ(Table13[[#This Row],[2025 KenPom Prediction]], Table13[2025 KenPom Prediction], 0)</f>
        <v>74</v>
      </c>
    </row>
    <row r="68" spans="1:10" x14ac:dyDescent="0.45">
      <c r="A68">
        <f>_xlfn.RANK.EQ(Table13[[#This Row],[Pre Season ELO]], Table13[Pre Season ELO], 0)</f>
        <v>67</v>
      </c>
      <c r="B68" t="s">
        <v>79</v>
      </c>
      <c r="C68" t="s">
        <v>19</v>
      </c>
      <c r="D68" t="str">
        <f>VLOOKUP(Table13[[#This Row],[conference_idx]], Index!$A$2:$B$32, 2, FALSE)</f>
        <v>Big Ten</v>
      </c>
      <c r="E68" s="2">
        <v>1724.1804493986699</v>
      </c>
      <c r="F68">
        <f>VLOOKUP(Table13[[#This Row],[Team]], '2024 Data'!$A$2:$AC$365, MATCH("AdjEM", '2024 Data'!$A$1:$AC$1,0),FALSE)</f>
        <v>10.4</v>
      </c>
      <c r="G68">
        <f>_xlfn.RANK.EQ(Table13[[#This Row],[2024 End of Season KenPom Rating]], Table13[2024 End of Season KenPom Rating], 0)</f>
        <v>77</v>
      </c>
      <c r="H68">
        <f>Table13[[#This Row],[2024 End of Season KenPom Rank]]-Table13[[#This Row],[Pre Season Elo Rank]]</f>
        <v>10</v>
      </c>
      <c r="I68">
        <f>VLOOKUP(Table13[[#This Row],[Team]], '2025 Data'!$A$2:$AC$365, MATCH("AdjEM", '2025 Data'!$A$1:$AC$1, 0),FALSE)</f>
        <v>13.2</v>
      </c>
      <c r="J68">
        <f>_xlfn.RANK.EQ(Table13[[#This Row],[2025 KenPom Prediction]], Table13[2025 KenPom Prediction], 0)</f>
        <v>59</v>
      </c>
    </row>
    <row r="69" spans="1:10" x14ac:dyDescent="0.45">
      <c r="A69">
        <f>_xlfn.RANK.EQ(Table13[[#This Row],[Pre Season ELO]], Table13[Pre Season ELO], 0)</f>
        <v>68</v>
      </c>
      <c r="B69" t="s">
        <v>80</v>
      </c>
      <c r="C69" t="s">
        <v>4</v>
      </c>
      <c r="D69" t="str">
        <f>VLOOKUP(Table13[[#This Row],[conference_idx]], Index!$A$2:$B$32, 2, FALSE)</f>
        <v>Big XII</v>
      </c>
      <c r="E69" s="2">
        <v>1723.83354956843</v>
      </c>
      <c r="F69">
        <f>VLOOKUP(Table13[[#This Row],[Team]], '2024 Data'!$A$2:$AC$365, MATCH("AdjEM", '2024 Data'!$A$1:$AC$1,0),FALSE)</f>
        <v>11.9</v>
      </c>
      <c r="G69">
        <f>_xlfn.RANK.EQ(Table13[[#This Row],[2024 End of Season KenPom Rating]], Table13[2024 End of Season KenPom Rating], 0)</f>
        <v>66</v>
      </c>
      <c r="H69">
        <f>Table13[[#This Row],[2024 End of Season KenPom Rank]]-Table13[[#This Row],[Pre Season Elo Rank]]</f>
        <v>-2</v>
      </c>
      <c r="I69">
        <f>VLOOKUP(Table13[[#This Row],[Team]], '2025 Data'!$A$2:$AC$365, MATCH("AdjEM", '2025 Data'!$A$1:$AC$1, 0),FALSE)</f>
        <v>12.3</v>
      </c>
      <c r="J69">
        <f>_xlfn.RANK.EQ(Table13[[#This Row],[2025 KenPom Prediction]], Table13[2025 KenPom Prediction], 0)</f>
        <v>65</v>
      </c>
    </row>
    <row r="70" spans="1:10" x14ac:dyDescent="0.45">
      <c r="A70">
        <f>_xlfn.RANK.EQ(Table13[[#This Row],[Pre Season ELO]], Table13[Pre Season ELO], 0)</f>
        <v>69</v>
      </c>
      <c r="B70" t="s">
        <v>81</v>
      </c>
      <c r="C70" t="s">
        <v>6</v>
      </c>
      <c r="D70" t="str">
        <f>VLOOKUP(Table13[[#This Row],[conference_idx]], Index!$A$2:$B$32, 2, FALSE)</f>
        <v>ACC</v>
      </c>
      <c r="E70" s="2">
        <v>1720.54659927128</v>
      </c>
      <c r="F70">
        <f>VLOOKUP(Table13[[#This Row],[Team]], '2024 Data'!$A$2:$AC$365, MATCH("AdjEM", '2024 Data'!$A$1:$AC$1,0),FALSE)</f>
        <v>10.3</v>
      </c>
      <c r="G70">
        <f>_xlfn.RANK.EQ(Table13[[#This Row],[2024 End of Season KenPom Rating]], Table13[2024 End of Season KenPom Rating], 0)</f>
        <v>79</v>
      </c>
      <c r="H70">
        <f>Table13[[#This Row],[2024 End of Season KenPom Rank]]-Table13[[#This Row],[Pre Season Elo Rank]]</f>
        <v>10</v>
      </c>
      <c r="I70">
        <f>VLOOKUP(Table13[[#This Row],[Team]], '2025 Data'!$A$2:$AC$365, MATCH("AdjEM", '2025 Data'!$A$1:$AC$1, 0),FALSE)</f>
        <v>12</v>
      </c>
      <c r="J70">
        <f>_xlfn.RANK.EQ(Table13[[#This Row],[2025 KenPom Prediction]], Table13[2025 KenPom Prediction], 0)</f>
        <v>68</v>
      </c>
    </row>
    <row r="71" spans="1:10" x14ac:dyDescent="0.45">
      <c r="A71">
        <f>_xlfn.RANK.EQ(Table13[[#This Row],[Pre Season ELO]], Table13[Pre Season ELO], 0)</f>
        <v>70</v>
      </c>
      <c r="B71" t="s">
        <v>82</v>
      </c>
      <c r="C71" t="s">
        <v>70</v>
      </c>
      <c r="D71" t="str">
        <f>VLOOKUP(Table13[[#This Row],[conference_idx]], Index!$A$2:$B$32, 2, FALSE)</f>
        <v>Mountain West</v>
      </c>
      <c r="E71" s="2">
        <v>1720.1444882342901</v>
      </c>
      <c r="F71">
        <f>VLOOKUP(Table13[[#This Row],[Team]], '2024 Data'!$A$2:$AC$365, MATCH("AdjEM", '2024 Data'!$A$1:$AC$1,0),FALSE)</f>
        <v>16.399999999999999</v>
      </c>
      <c r="G71">
        <f>_xlfn.RANK.EQ(Table13[[#This Row],[2024 End of Season KenPom Rating]], Table13[2024 End of Season KenPom Rating], 0)</f>
        <v>40</v>
      </c>
      <c r="H71">
        <f>Table13[[#This Row],[2024 End of Season KenPom Rank]]-Table13[[#This Row],[Pre Season Elo Rank]]</f>
        <v>-30</v>
      </c>
      <c r="I71">
        <f>VLOOKUP(Table13[[#This Row],[Team]], '2025 Data'!$A$2:$AC$365, MATCH("AdjEM", '2025 Data'!$A$1:$AC$1, 0),FALSE)</f>
        <v>11.3</v>
      </c>
      <c r="J71">
        <f>_xlfn.RANK.EQ(Table13[[#This Row],[2025 KenPom Prediction]], Table13[2025 KenPom Prediction], 0)</f>
        <v>72</v>
      </c>
    </row>
    <row r="72" spans="1:10" x14ac:dyDescent="0.45">
      <c r="A72">
        <f>_xlfn.RANK.EQ(Table13[[#This Row],[Pre Season ELO]], Table13[Pre Season ELO], 0)</f>
        <v>71</v>
      </c>
      <c r="B72" t="s">
        <v>83</v>
      </c>
      <c r="C72" t="s">
        <v>6</v>
      </c>
      <c r="D72" t="str">
        <f>VLOOKUP(Table13[[#This Row],[conference_idx]], Index!$A$2:$B$32, 2, FALSE)</f>
        <v>ACC</v>
      </c>
      <c r="E72" s="2">
        <v>1713.59629674147</v>
      </c>
      <c r="F72">
        <f>VLOOKUP(Table13[[#This Row],[Team]], '2024 Data'!$A$2:$AC$365, MATCH("AdjEM", '2024 Data'!$A$1:$AC$1,0),FALSE)</f>
        <v>4.8999999999999897</v>
      </c>
      <c r="G72">
        <f>_xlfn.RANK.EQ(Table13[[#This Row],[2024 End of Season KenPom Rating]], Table13[2024 End of Season KenPom Rating], 0)</f>
        <v>117</v>
      </c>
      <c r="H72">
        <f>Table13[[#This Row],[2024 End of Season KenPom Rank]]-Table13[[#This Row],[Pre Season Elo Rank]]</f>
        <v>46</v>
      </c>
      <c r="I72">
        <f>VLOOKUP(Table13[[#This Row],[Team]], '2025 Data'!$A$2:$AC$365, MATCH("AdjEM", '2025 Data'!$A$1:$AC$1, 0),FALSE)</f>
        <v>11.5</v>
      </c>
      <c r="J72">
        <f>_xlfn.RANK.EQ(Table13[[#This Row],[2025 KenPom Prediction]], Table13[2025 KenPom Prediction], 0)</f>
        <v>69</v>
      </c>
    </row>
    <row r="73" spans="1:10" x14ac:dyDescent="0.45">
      <c r="A73">
        <f>_xlfn.RANK.EQ(Table13[[#This Row],[Pre Season ELO]], Table13[Pre Season ELO], 0)</f>
        <v>72</v>
      </c>
      <c r="B73" t="s">
        <v>84</v>
      </c>
      <c r="C73" t="s">
        <v>6</v>
      </c>
      <c r="D73" t="str">
        <f>VLOOKUP(Table13[[#This Row],[conference_idx]], Index!$A$2:$B$32, 2, FALSE)</f>
        <v>ACC</v>
      </c>
      <c r="E73" s="2">
        <v>1710.68793978592</v>
      </c>
      <c r="F73">
        <f>VLOOKUP(Table13[[#This Row],[Team]], '2024 Data'!$A$2:$AC$365, MATCH("AdjEM", '2024 Data'!$A$1:$AC$1,0),FALSE)</f>
        <v>11.8</v>
      </c>
      <c r="G73">
        <f>_xlfn.RANK.EQ(Table13[[#This Row],[2024 End of Season KenPom Rating]], Table13[2024 End of Season KenPom Rating], 0)</f>
        <v>68</v>
      </c>
      <c r="H73">
        <f>Table13[[#This Row],[2024 End of Season KenPom Rank]]-Table13[[#This Row],[Pre Season Elo Rank]]</f>
        <v>-4</v>
      </c>
      <c r="I73">
        <f>VLOOKUP(Table13[[#This Row],[Team]], '2025 Data'!$A$2:$AC$365, MATCH("AdjEM", '2025 Data'!$A$1:$AC$1, 0),FALSE)</f>
        <v>9.5</v>
      </c>
      <c r="J73">
        <f>_xlfn.RANK.EQ(Table13[[#This Row],[2025 KenPom Prediction]], Table13[2025 KenPom Prediction], 0)</f>
        <v>87</v>
      </c>
    </row>
    <row r="74" spans="1:10" x14ac:dyDescent="0.45">
      <c r="A74">
        <f>_xlfn.RANK.EQ(Table13[[#This Row],[Pre Season ELO]], Table13[Pre Season ELO], 0)</f>
        <v>73</v>
      </c>
      <c r="B74" t="s">
        <v>85</v>
      </c>
      <c r="C74" t="s">
        <v>8</v>
      </c>
      <c r="D74" t="str">
        <f>VLOOKUP(Table13[[#This Row],[conference_idx]], Index!$A$2:$B$32, 2, FALSE)</f>
        <v>SEC</v>
      </c>
      <c r="E74" s="2">
        <v>1706.4321478208001</v>
      </c>
      <c r="F74">
        <f>VLOOKUP(Table13[[#This Row],[Team]], '2024 Data'!$A$2:$AC$365, MATCH("AdjEM", '2024 Data'!$A$1:$AC$1,0),FALSE)</f>
        <v>-2.2000000000000002</v>
      </c>
      <c r="G74">
        <f>_xlfn.RANK.EQ(Table13[[#This Row],[2024 End of Season KenPom Rating]], Table13[2024 End of Season KenPom Rating], 0)</f>
        <v>183</v>
      </c>
      <c r="H74">
        <f>Table13[[#This Row],[2024 End of Season KenPom Rank]]-Table13[[#This Row],[Pre Season Elo Rank]]</f>
        <v>110</v>
      </c>
      <c r="I74">
        <f>VLOOKUP(Table13[[#This Row],[Team]], '2025 Data'!$A$2:$AC$365, MATCH("AdjEM", '2025 Data'!$A$1:$AC$1, 0),FALSE)</f>
        <v>8.1999999999999993</v>
      </c>
      <c r="J74">
        <f>_xlfn.RANK.EQ(Table13[[#This Row],[2025 KenPom Prediction]], Table13[2025 KenPom Prediction], 0)</f>
        <v>95</v>
      </c>
    </row>
    <row r="75" spans="1:10" x14ac:dyDescent="0.45">
      <c r="A75">
        <f>_xlfn.RANK.EQ(Table13[[#This Row],[Pre Season ELO]], Table13[Pre Season ELO], 0)</f>
        <v>74</v>
      </c>
      <c r="B75" t="s">
        <v>86</v>
      </c>
      <c r="C75" t="s">
        <v>70</v>
      </c>
      <c r="D75" t="str">
        <f>VLOOKUP(Table13[[#This Row],[conference_idx]], Index!$A$2:$B$32, 2, FALSE)</f>
        <v>Mountain West</v>
      </c>
      <c r="E75" s="2">
        <v>1698.4927193388601</v>
      </c>
      <c r="F75">
        <f>VLOOKUP(Table13[[#This Row],[Team]], '2024 Data'!$A$2:$AC$365, MATCH("AdjEM", '2024 Data'!$A$1:$AC$1,0),FALSE)</f>
        <v>14.9</v>
      </c>
      <c r="G75">
        <f>_xlfn.RANK.EQ(Table13[[#This Row],[2024 End of Season KenPom Rating]], Table13[2024 End of Season KenPom Rating], 0)</f>
        <v>51</v>
      </c>
      <c r="H75">
        <f>Table13[[#This Row],[2024 End of Season KenPom Rank]]-Table13[[#This Row],[Pre Season Elo Rank]]</f>
        <v>-23</v>
      </c>
      <c r="I75">
        <f>VLOOKUP(Table13[[#This Row],[Team]], '2025 Data'!$A$2:$AC$365, MATCH("AdjEM", '2025 Data'!$A$1:$AC$1, 0),FALSE)</f>
        <v>11.3</v>
      </c>
      <c r="J75">
        <f>_xlfn.RANK.EQ(Table13[[#This Row],[2025 KenPom Prediction]], Table13[2025 KenPom Prediction], 0)</f>
        <v>72</v>
      </c>
    </row>
    <row r="76" spans="1:10" x14ac:dyDescent="0.45">
      <c r="A76">
        <f>_xlfn.RANK.EQ(Table13[[#This Row],[Pre Season ELO]], Table13[Pre Season ELO], 0)</f>
        <v>75</v>
      </c>
      <c r="B76" t="s">
        <v>87</v>
      </c>
      <c r="C76" t="s">
        <v>4</v>
      </c>
      <c r="D76" t="str">
        <f>VLOOKUP(Table13[[#This Row],[conference_idx]], Index!$A$2:$B$32, 2, FALSE)</f>
        <v>Big XII</v>
      </c>
      <c r="E76" s="2">
        <v>1698.34181096627</v>
      </c>
      <c r="F76">
        <f>VLOOKUP(Table13[[#This Row],[Team]], '2024 Data'!$A$2:$AC$365, MATCH("AdjEM", '2024 Data'!$A$1:$AC$1,0),FALSE)</f>
        <v>15.4</v>
      </c>
      <c r="G76">
        <f>_xlfn.RANK.EQ(Table13[[#This Row],[2024 End of Season KenPom Rating]], Table13[2024 End of Season KenPom Rating], 0)</f>
        <v>48</v>
      </c>
      <c r="H76">
        <f>Table13[[#This Row],[2024 End of Season KenPom Rank]]-Table13[[#This Row],[Pre Season Elo Rank]]</f>
        <v>-27</v>
      </c>
      <c r="I76">
        <f>VLOOKUP(Table13[[#This Row],[Team]], '2025 Data'!$A$2:$AC$365, MATCH("AdjEM", '2025 Data'!$A$1:$AC$1, 0),FALSE)</f>
        <v>9.8999999999999897</v>
      </c>
      <c r="J76">
        <f>_xlfn.RANK.EQ(Table13[[#This Row],[2025 KenPom Prediction]], Table13[2025 KenPom Prediction], 0)</f>
        <v>82</v>
      </c>
    </row>
    <row r="77" spans="1:10" x14ac:dyDescent="0.45">
      <c r="A77">
        <f>_xlfn.RANK.EQ(Table13[[#This Row],[Pre Season ELO]], Table13[Pre Season ELO], 0)</f>
        <v>76</v>
      </c>
      <c r="B77" t="s">
        <v>88</v>
      </c>
      <c r="C77" t="s">
        <v>19</v>
      </c>
      <c r="D77" t="str">
        <f>VLOOKUP(Table13[[#This Row],[conference_idx]], Index!$A$2:$B$32, 2, FALSE)</f>
        <v>Big Ten</v>
      </c>
      <c r="E77" s="2">
        <v>1698.2554505931901</v>
      </c>
      <c r="F77">
        <f>VLOOKUP(Table13[[#This Row],[Team]], '2024 Data'!$A$2:$AC$365, MATCH("AdjEM", '2024 Data'!$A$1:$AC$1,0),FALSE)</f>
        <v>13</v>
      </c>
      <c r="G77">
        <f>_xlfn.RANK.EQ(Table13[[#This Row],[2024 End of Season KenPom Rating]], Table13[2024 End of Season KenPom Rating], 0)</f>
        <v>60</v>
      </c>
      <c r="H77">
        <f>Table13[[#This Row],[2024 End of Season KenPom Rank]]-Table13[[#This Row],[Pre Season Elo Rank]]</f>
        <v>-16</v>
      </c>
      <c r="I77">
        <f>VLOOKUP(Table13[[#This Row],[Team]], '2025 Data'!$A$2:$AC$365, MATCH("AdjEM", '2025 Data'!$A$1:$AC$1, 0),FALSE)</f>
        <v>11</v>
      </c>
      <c r="J77">
        <f>_xlfn.RANK.EQ(Table13[[#This Row],[2025 KenPom Prediction]], Table13[2025 KenPom Prediction], 0)</f>
        <v>76</v>
      </c>
    </row>
    <row r="78" spans="1:10" x14ac:dyDescent="0.45">
      <c r="A78">
        <f>_xlfn.RANK.EQ(Table13[[#This Row],[Pre Season ELO]], Table13[Pre Season ELO], 0)</f>
        <v>77</v>
      </c>
      <c r="B78" t="s">
        <v>89</v>
      </c>
      <c r="C78" t="s">
        <v>70</v>
      </c>
      <c r="D78" t="str">
        <f>VLOOKUP(Table13[[#This Row],[conference_idx]], Index!$A$2:$B$32, 2, FALSE)</f>
        <v>Mountain West</v>
      </c>
      <c r="E78" s="2">
        <v>1696.2280479287699</v>
      </c>
      <c r="F78">
        <f>VLOOKUP(Table13[[#This Row],[Team]], '2024 Data'!$A$2:$AC$365, MATCH("AdjEM", '2024 Data'!$A$1:$AC$1,0),FALSE)</f>
        <v>17</v>
      </c>
      <c r="G78">
        <f>_xlfn.RANK.EQ(Table13[[#This Row],[2024 End of Season KenPom Rating]], Table13[2024 End of Season KenPom Rating], 0)</f>
        <v>35</v>
      </c>
      <c r="H78">
        <f>Table13[[#This Row],[2024 End of Season KenPom Rank]]-Table13[[#This Row],[Pre Season Elo Rank]]</f>
        <v>-42</v>
      </c>
      <c r="I78">
        <f>VLOOKUP(Table13[[#This Row],[Team]], '2025 Data'!$A$2:$AC$365, MATCH("AdjEM", '2025 Data'!$A$1:$AC$1, 0),FALSE)</f>
        <v>11</v>
      </c>
      <c r="J78">
        <f>_xlfn.RANK.EQ(Table13[[#This Row],[2025 KenPom Prediction]], Table13[2025 KenPom Prediction], 0)</f>
        <v>76</v>
      </c>
    </row>
    <row r="79" spans="1:10" x14ac:dyDescent="0.45">
      <c r="A79">
        <f>_xlfn.RANK.EQ(Table13[[#This Row],[Pre Season ELO]], Table13[Pre Season ELO], 0)</f>
        <v>78</v>
      </c>
      <c r="B79" t="s">
        <v>90</v>
      </c>
      <c r="C79" t="s">
        <v>55</v>
      </c>
      <c r="D79" t="str">
        <f>VLOOKUP(Table13[[#This Row],[conference_idx]], Index!$A$2:$B$32, 2, FALSE)</f>
        <v>American</v>
      </c>
      <c r="E79" s="2">
        <v>1691.0679111936699</v>
      </c>
      <c r="F79">
        <f>VLOOKUP(Table13[[#This Row],[Team]], '2024 Data'!$A$2:$AC$365, MATCH("AdjEM", '2024 Data'!$A$1:$AC$1,0),FALSE)</f>
        <v>6.5</v>
      </c>
      <c r="G79">
        <f>_xlfn.RANK.EQ(Table13[[#This Row],[2024 End of Season KenPom Rating]], Table13[2024 End of Season KenPom Rating], 0)</f>
        <v>106</v>
      </c>
      <c r="H79">
        <f>Table13[[#This Row],[2024 End of Season KenPom Rank]]-Table13[[#This Row],[Pre Season Elo Rank]]</f>
        <v>28</v>
      </c>
      <c r="I79">
        <f>VLOOKUP(Table13[[#This Row],[Team]], '2025 Data'!$A$2:$AC$365, MATCH("AdjEM", '2025 Data'!$A$1:$AC$1, 0),FALSE)</f>
        <v>9.9000000000000092</v>
      </c>
      <c r="J79">
        <f>_xlfn.RANK.EQ(Table13[[#This Row],[2025 KenPom Prediction]], Table13[2025 KenPom Prediction], 0)</f>
        <v>81</v>
      </c>
    </row>
    <row r="80" spans="1:10" x14ac:dyDescent="0.45">
      <c r="A80">
        <f>_xlfn.RANK.EQ(Table13[[#This Row],[Pre Season ELO]], Table13[Pre Season ELO], 0)</f>
        <v>79</v>
      </c>
      <c r="B80" t="s">
        <v>91</v>
      </c>
      <c r="C80" t="s">
        <v>4</v>
      </c>
      <c r="D80" t="str">
        <f>VLOOKUP(Table13[[#This Row],[conference_idx]], Index!$A$2:$B$32, 2, FALSE)</f>
        <v>Big XII</v>
      </c>
      <c r="E80" s="2">
        <v>1689.1264006680799</v>
      </c>
      <c r="F80">
        <f>VLOOKUP(Table13[[#This Row],[Team]], '2024 Data'!$A$2:$AC$365, MATCH("AdjEM", '2024 Data'!$A$1:$AC$1,0),FALSE)</f>
        <v>3.9000000000000101</v>
      </c>
      <c r="G80">
        <f>_xlfn.RANK.EQ(Table13[[#This Row],[2024 End of Season KenPom Rating]], Table13[2024 End of Season KenPom Rating], 0)</f>
        <v>127</v>
      </c>
      <c r="H80">
        <f>Table13[[#This Row],[2024 End of Season KenPom Rank]]-Table13[[#This Row],[Pre Season Elo Rank]]</f>
        <v>48</v>
      </c>
      <c r="I80">
        <f>VLOOKUP(Table13[[#This Row],[Team]], '2025 Data'!$A$2:$AC$365, MATCH("AdjEM", '2025 Data'!$A$1:$AC$1, 0),FALSE)</f>
        <v>11.4</v>
      </c>
      <c r="J80">
        <f>_xlfn.RANK.EQ(Table13[[#This Row],[2025 KenPom Prediction]], Table13[2025 KenPom Prediction], 0)</f>
        <v>70</v>
      </c>
    </row>
    <row r="81" spans="1:10" x14ac:dyDescent="0.45">
      <c r="A81">
        <f>_xlfn.RANK.EQ(Table13[[#This Row],[Pre Season ELO]], Table13[Pre Season ELO], 0)</f>
        <v>80</v>
      </c>
      <c r="B81" t="s">
        <v>92</v>
      </c>
      <c r="C81" t="s">
        <v>13</v>
      </c>
      <c r="D81" t="str">
        <f>VLOOKUP(Table13[[#This Row],[conference_idx]], Index!$A$2:$B$32, 2, FALSE)</f>
        <v>WCC</v>
      </c>
      <c r="E81" s="2">
        <v>1689.06591007616</v>
      </c>
      <c r="F81">
        <f>VLOOKUP(Table13[[#This Row],[Team]], '2024 Data'!$A$2:$AC$365, MATCH("AdjEM", '2024 Data'!$A$1:$AC$1,0),FALSE)</f>
        <v>12.1</v>
      </c>
      <c r="G81">
        <f>_xlfn.RANK.EQ(Table13[[#This Row],[2024 End of Season KenPom Rating]], Table13[2024 End of Season KenPom Rating], 0)</f>
        <v>64</v>
      </c>
      <c r="H81">
        <f>Table13[[#This Row],[2024 End of Season KenPom Rank]]-Table13[[#This Row],[Pre Season Elo Rank]]</f>
        <v>-16</v>
      </c>
      <c r="I81">
        <f>VLOOKUP(Table13[[#This Row],[Team]], '2025 Data'!$A$2:$AC$365, MATCH("AdjEM", '2025 Data'!$A$1:$AC$1, 0),FALSE)</f>
        <v>9.8000000000000096</v>
      </c>
      <c r="J81">
        <f>_xlfn.RANK.EQ(Table13[[#This Row],[2025 KenPom Prediction]], Table13[2025 KenPom Prediction], 0)</f>
        <v>84</v>
      </c>
    </row>
    <row r="82" spans="1:10" x14ac:dyDescent="0.45">
      <c r="A82">
        <f>_xlfn.RANK.EQ(Table13[[#This Row],[Pre Season ELO]], Table13[Pre Season ELO], 0)</f>
        <v>81</v>
      </c>
      <c r="B82" t="s">
        <v>93</v>
      </c>
      <c r="C82" t="s">
        <v>15</v>
      </c>
      <c r="D82" t="str">
        <f>VLOOKUP(Table13[[#This Row],[conference_idx]], Index!$A$2:$B$32, 2, FALSE)</f>
        <v>Big East</v>
      </c>
      <c r="E82" s="2">
        <v>1685.83363711985</v>
      </c>
      <c r="F82">
        <f>VLOOKUP(Table13[[#This Row],[Team]], '2024 Data'!$A$2:$AC$365, MATCH("AdjEM", '2024 Data'!$A$1:$AC$1,0),FALSE)</f>
        <v>12.6</v>
      </c>
      <c r="G82">
        <f>_xlfn.RANK.EQ(Table13[[#This Row],[2024 End of Season KenPom Rating]], Table13[2024 End of Season KenPom Rating], 0)</f>
        <v>61</v>
      </c>
      <c r="H82">
        <f>Table13[[#This Row],[2024 End of Season KenPom Rank]]-Table13[[#This Row],[Pre Season Elo Rank]]</f>
        <v>-20</v>
      </c>
      <c r="I82">
        <f>VLOOKUP(Table13[[#This Row],[Team]], '2025 Data'!$A$2:$AC$365, MATCH("AdjEM", '2025 Data'!$A$1:$AC$1, 0),FALSE)</f>
        <v>9.8999999999999897</v>
      </c>
      <c r="J82">
        <f>_xlfn.RANK.EQ(Table13[[#This Row],[2025 KenPom Prediction]], Table13[2025 KenPom Prediction], 0)</f>
        <v>82</v>
      </c>
    </row>
    <row r="83" spans="1:10" x14ac:dyDescent="0.45">
      <c r="A83">
        <f>_xlfn.RANK.EQ(Table13[[#This Row],[Pre Season ELO]], Table13[Pre Season ELO], 0)</f>
        <v>82</v>
      </c>
      <c r="B83" t="s">
        <v>94</v>
      </c>
      <c r="C83" t="s">
        <v>95</v>
      </c>
      <c r="D83" t="str">
        <f>VLOOKUP(Table13[[#This Row],[conference_idx]], Index!$A$2:$B$32, 2, FALSE)</f>
        <v>Ivy League</v>
      </c>
      <c r="E83" s="2">
        <v>1682.78327179343</v>
      </c>
      <c r="F83">
        <f>VLOOKUP(Table13[[#This Row],[Team]], '2024 Data'!$A$2:$AC$365, MATCH("AdjEM", '2024 Data'!$A$1:$AC$1,0),FALSE)</f>
        <v>11.6</v>
      </c>
      <c r="G83">
        <f>_xlfn.RANK.EQ(Table13[[#This Row],[2024 End of Season KenPom Rating]], Table13[2024 End of Season KenPom Rating], 0)</f>
        <v>69</v>
      </c>
      <c r="H83">
        <f>Table13[[#This Row],[2024 End of Season KenPom Rank]]-Table13[[#This Row],[Pre Season Elo Rank]]</f>
        <v>-13</v>
      </c>
      <c r="I83">
        <f>VLOOKUP(Table13[[#This Row],[Team]], '2025 Data'!$A$2:$AC$365, MATCH("AdjEM", '2025 Data'!$A$1:$AC$1, 0),FALSE)</f>
        <v>11.1</v>
      </c>
      <c r="J83">
        <f>_xlfn.RANK.EQ(Table13[[#This Row],[2025 KenPom Prediction]], Table13[2025 KenPom Prediction], 0)</f>
        <v>74</v>
      </c>
    </row>
    <row r="84" spans="1:10" x14ac:dyDescent="0.45">
      <c r="A84">
        <f>_xlfn.RANK.EQ(Table13[[#This Row],[Pre Season ELO]], Table13[Pre Season ELO], 0)</f>
        <v>83</v>
      </c>
      <c r="B84" t="s">
        <v>96</v>
      </c>
      <c r="C84" t="s">
        <v>4</v>
      </c>
      <c r="D84" t="str">
        <f>VLOOKUP(Table13[[#This Row],[conference_idx]], Index!$A$2:$B$32, 2, FALSE)</f>
        <v>Big XII</v>
      </c>
      <c r="E84" s="2">
        <v>1682.23131295904</v>
      </c>
      <c r="F84">
        <f>VLOOKUP(Table13[[#This Row],[Team]], '2024 Data'!$A$2:$AC$365, MATCH("AdjEM", '2024 Data'!$A$1:$AC$1,0),FALSE)</f>
        <v>1.8999999999999899</v>
      </c>
      <c r="G84">
        <f>_xlfn.RANK.EQ(Table13[[#This Row],[2024 End of Season KenPom Rating]], Table13[2024 End of Season KenPom Rating], 0)</f>
        <v>144</v>
      </c>
      <c r="H84">
        <f>Table13[[#This Row],[2024 End of Season KenPom Rank]]-Table13[[#This Row],[Pre Season Elo Rank]]</f>
        <v>61</v>
      </c>
      <c r="I84">
        <f>VLOOKUP(Table13[[#This Row],[Team]], '2025 Data'!$A$2:$AC$365, MATCH("AdjEM", '2025 Data'!$A$1:$AC$1, 0),FALSE)</f>
        <v>9.6999999999999993</v>
      </c>
      <c r="J84">
        <f>_xlfn.RANK.EQ(Table13[[#This Row],[2025 KenPom Prediction]], Table13[2025 KenPom Prediction], 0)</f>
        <v>85</v>
      </c>
    </row>
    <row r="85" spans="1:10" x14ac:dyDescent="0.45">
      <c r="A85">
        <f>_xlfn.RANK.EQ(Table13[[#This Row],[Pre Season ELO]], Table13[Pre Season ELO], 0)</f>
        <v>84</v>
      </c>
      <c r="B85" t="s">
        <v>97</v>
      </c>
      <c r="C85" t="s">
        <v>6</v>
      </c>
      <c r="D85" t="str">
        <f>VLOOKUP(Table13[[#This Row],[conference_idx]], Index!$A$2:$B$32, 2, FALSE)</f>
        <v>ACC</v>
      </c>
      <c r="E85" s="2">
        <v>1680.3122711184101</v>
      </c>
      <c r="F85">
        <f>VLOOKUP(Table13[[#This Row],[Team]], '2024 Data'!$A$2:$AC$365, MATCH("AdjEM", '2024 Data'!$A$1:$AC$1,0),FALSE)</f>
        <v>4.4000000000000101</v>
      </c>
      <c r="G85">
        <f>_xlfn.RANK.EQ(Table13[[#This Row],[2024 End of Season KenPom Rating]], Table13[2024 End of Season KenPom Rating], 0)</f>
        <v>124</v>
      </c>
      <c r="H85">
        <f>Table13[[#This Row],[2024 End of Season KenPom Rank]]-Table13[[#This Row],[Pre Season Elo Rank]]</f>
        <v>40</v>
      </c>
      <c r="I85">
        <f>VLOOKUP(Table13[[#This Row],[Team]], '2025 Data'!$A$2:$AC$365, MATCH("AdjEM", '2025 Data'!$A$1:$AC$1, 0),FALSE)</f>
        <v>11.4</v>
      </c>
      <c r="J85">
        <f>_xlfn.RANK.EQ(Table13[[#This Row],[2025 KenPom Prediction]], Table13[2025 KenPom Prediction], 0)</f>
        <v>70</v>
      </c>
    </row>
    <row r="86" spans="1:10" x14ac:dyDescent="0.45">
      <c r="A86">
        <f>_xlfn.RANK.EQ(Table13[[#This Row],[Pre Season ELO]], Table13[Pre Season ELO], 0)</f>
        <v>85</v>
      </c>
      <c r="B86" t="s">
        <v>98</v>
      </c>
      <c r="C86" t="s">
        <v>4</v>
      </c>
      <c r="D86" t="str">
        <f>VLOOKUP(Table13[[#This Row],[conference_idx]], Index!$A$2:$B$32, 2, FALSE)</f>
        <v>Big XII</v>
      </c>
      <c r="E86" s="2">
        <v>1677.4010400632201</v>
      </c>
      <c r="F86">
        <f>VLOOKUP(Table13[[#This Row],[Team]], '2024 Data'!$A$2:$AC$365, MATCH("AdjEM", '2024 Data'!$A$1:$AC$1,0),FALSE)</f>
        <v>4.8999999999999897</v>
      </c>
      <c r="G86">
        <f>_xlfn.RANK.EQ(Table13[[#This Row],[2024 End of Season KenPom Rating]], Table13[2024 End of Season KenPom Rating], 0)</f>
        <v>117</v>
      </c>
      <c r="H86">
        <f>Table13[[#This Row],[2024 End of Season KenPom Rank]]-Table13[[#This Row],[Pre Season Elo Rank]]</f>
        <v>32</v>
      </c>
      <c r="I86">
        <f>VLOOKUP(Table13[[#This Row],[Team]], '2025 Data'!$A$2:$AC$365, MATCH("AdjEM", '2025 Data'!$A$1:$AC$1, 0),FALSE)</f>
        <v>9.3000000000000096</v>
      </c>
      <c r="J86">
        <f>_xlfn.RANK.EQ(Table13[[#This Row],[2025 KenPom Prediction]], Table13[2025 KenPom Prediction], 0)</f>
        <v>89</v>
      </c>
    </row>
    <row r="87" spans="1:10" x14ac:dyDescent="0.45">
      <c r="A87">
        <f>_xlfn.RANK.EQ(Table13[[#This Row],[Pre Season ELO]], Table13[Pre Season ELO], 0)</f>
        <v>86</v>
      </c>
      <c r="B87" t="s">
        <v>99</v>
      </c>
      <c r="C87" t="s">
        <v>52</v>
      </c>
      <c r="D87" t="str">
        <f>VLOOKUP(Table13[[#This Row],[conference_idx]], Index!$A$2:$B$32, 2, FALSE)</f>
        <v>Atlantic 10</v>
      </c>
      <c r="E87" s="2">
        <v>1677.0965959150301</v>
      </c>
      <c r="F87">
        <f>VLOOKUP(Table13[[#This Row],[Team]], '2024 Data'!$A$2:$AC$365, MATCH("AdjEM", '2024 Data'!$A$1:$AC$1,0),FALSE)</f>
        <v>8.4000000000000092</v>
      </c>
      <c r="G87">
        <f>_xlfn.RANK.EQ(Table13[[#This Row],[2024 End of Season KenPom Rating]], Table13[2024 End of Season KenPom Rating], 0)</f>
        <v>93</v>
      </c>
      <c r="H87">
        <f>Table13[[#This Row],[2024 End of Season KenPom Rank]]-Table13[[#This Row],[Pre Season Elo Rank]]</f>
        <v>7</v>
      </c>
      <c r="I87">
        <f>VLOOKUP(Table13[[#This Row],[Team]], '2025 Data'!$A$2:$AC$365, MATCH("AdjEM", '2025 Data'!$A$1:$AC$1, 0),FALSE)</f>
        <v>10.5</v>
      </c>
      <c r="J87">
        <f>_xlfn.RANK.EQ(Table13[[#This Row],[2025 KenPom Prediction]], Table13[2025 KenPom Prediction], 0)</f>
        <v>78</v>
      </c>
    </row>
    <row r="88" spans="1:10" x14ac:dyDescent="0.45">
      <c r="A88">
        <f>_xlfn.RANK.EQ(Table13[[#This Row],[Pre Season ELO]], Table13[Pre Season ELO], 0)</f>
        <v>87</v>
      </c>
      <c r="B88" t="s">
        <v>100</v>
      </c>
      <c r="C88" t="s">
        <v>52</v>
      </c>
      <c r="D88" t="str">
        <f>VLOOKUP(Table13[[#This Row],[conference_idx]], Index!$A$2:$B$32, 2, FALSE)</f>
        <v>Atlantic 10</v>
      </c>
      <c r="E88" s="2">
        <v>1675.8108655242299</v>
      </c>
      <c r="F88">
        <f>VLOOKUP(Table13[[#This Row],[Team]], '2024 Data'!$A$2:$AC$365, MATCH("AdjEM", '2024 Data'!$A$1:$AC$1,0),FALSE)</f>
        <v>7.6999999999999904</v>
      </c>
      <c r="G88">
        <f>_xlfn.RANK.EQ(Table13[[#This Row],[2024 End of Season KenPom Rating]], Table13[2024 End of Season KenPom Rating], 0)</f>
        <v>99</v>
      </c>
      <c r="H88">
        <f>Table13[[#This Row],[2024 End of Season KenPom Rank]]-Table13[[#This Row],[Pre Season Elo Rank]]</f>
        <v>12</v>
      </c>
      <c r="I88">
        <f>VLOOKUP(Table13[[#This Row],[Team]], '2025 Data'!$A$2:$AC$365, MATCH("AdjEM", '2025 Data'!$A$1:$AC$1, 0),FALSE)</f>
        <v>9.6000000000000103</v>
      </c>
      <c r="J88">
        <f>_xlfn.RANK.EQ(Table13[[#This Row],[2025 KenPom Prediction]], Table13[2025 KenPom Prediction], 0)</f>
        <v>86</v>
      </c>
    </row>
    <row r="89" spans="1:10" x14ac:dyDescent="0.45">
      <c r="A89">
        <f>_xlfn.RANK.EQ(Table13[[#This Row],[Pre Season ELO]], Table13[Pre Season ELO], 0)</f>
        <v>88</v>
      </c>
      <c r="B89" t="s">
        <v>101</v>
      </c>
      <c r="C89" t="s">
        <v>55</v>
      </c>
      <c r="D89" t="str">
        <f>VLOOKUP(Table13[[#This Row],[conference_idx]], Index!$A$2:$B$32, 2, FALSE)</f>
        <v>American</v>
      </c>
      <c r="E89" s="2">
        <v>1669.47885212541</v>
      </c>
      <c r="F89">
        <f>VLOOKUP(Table13[[#This Row],[Team]], '2024 Data'!$A$2:$AC$365, MATCH("AdjEM", '2024 Data'!$A$1:$AC$1,0),FALSE)</f>
        <v>10.9</v>
      </c>
      <c r="G89">
        <f>_xlfn.RANK.EQ(Table13[[#This Row],[2024 End of Season KenPom Rating]], Table13[2024 End of Season KenPom Rating], 0)</f>
        <v>73</v>
      </c>
      <c r="H89">
        <f>Table13[[#This Row],[2024 End of Season KenPom Rank]]-Table13[[#This Row],[Pre Season Elo Rank]]</f>
        <v>-15</v>
      </c>
      <c r="I89">
        <f>VLOOKUP(Table13[[#This Row],[Team]], '2025 Data'!$A$2:$AC$365, MATCH("AdjEM", '2025 Data'!$A$1:$AC$1, 0),FALSE)</f>
        <v>10.1</v>
      </c>
      <c r="J89">
        <f>_xlfn.RANK.EQ(Table13[[#This Row],[2025 KenPom Prediction]], Table13[2025 KenPom Prediction], 0)</f>
        <v>79</v>
      </c>
    </row>
    <row r="90" spans="1:10" x14ac:dyDescent="0.45">
      <c r="A90">
        <f>_xlfn.RANK.EQ(Table13[[#This Row],[Pre Season ELO]], Table13[Pre Season ELO], 0)</f>
        <v>89</v>
      </c>
      <c r="B90" t="s">
        <v>102</v>
      </c>
      <c r="C90" t="s">
        <v>15</v>
      </c>
      <c r="D90" t="str">
        <f>VLOOKUP(Table13[[#This Row],[conference_idx]], Index!$A$2:$B$32, 2, FALSE)</f>
        <v>Big East</v>
      </c>
      <c r="E90" s="2">
        <v>1668.9896452590101</v>
      </c>
      <c r="F90">
        <f>VLOOKUP(Table13[[#This Row],[Team]], '2024 Data'!$A$2:$AC$365, MATCH("AdjEM", '2024 Data'!$A$1:$AC$1,0),FALSE)</f>
        <v>15</v>
      </c>
      <c r="G90">
        <f>_xlfn.RANK.EQ(Table13[[#This Row],[2024 End of Season KenPom Rating]], Table13[2024 End of Season KenPom Rating], 0)</f>
        <v>50</v>
      </c>
      <c r="H90">
        <f>Table13[[#This Row],[2024 End of Season KenPom Rank]]-Table13[[#This Row],[Pre Season Elo Rank]]</f>
        <v>-39</v>
      </c>
      <c r="I90">
        <f>VLOOKUP(Table13[[#This Row],[Team]], '2025 Data'!$A$2:$AC$365, MATCH("AdjEM", '2025 Data'!$A$1:$AC$1, 0),FALSE)</f>
        <v>9.1000000000000103</v>
      </c>
      <c r="J90">
        <f>_xlfn.RANK.EQ(Table13[[#This Row],[2025 KenPom Prediction]], Table13[2025 KenPom Prediction], 0)</f>
        <v>91</v>
      </c>
    </row>
    <row r="91" spans="1:10" x14ac:dyDescent="0.45">
      <c r="A91">
        <f>_xlfn.RANK.EQ(Table13[[#This Row],[Pre Season ELO]], Table13[Pre Season ELO], 0)</f>
        <v>90</v>
      </c>
      <c r="B91" t="s">
        <v>103</v>
      </c>
      <c r="C91" t="s">
        <v>104</v>
      </c>
      <c r="D91" t="str">
        <f>VLOOKUP(Table13[[#This Row],[conference_idx]], Index!$A$2:$B$32, 2, FALSE)</f>
        <v>Southland</v>
      </c>
      <c r="E91" s="2">
        <v>1667.81046043063</v>
      </c>
      <c r="F91">
        <f>VLOOKUP(Table13[[#This Row],[Team]], '2024 Data'!$A$2:$AC$365, MATCH("AdjEM", '2024 Data'!$A$1:$AC$1,0),FALSE)</f>
        <v>11.9</v>
      </c>
      <c r="G91">
        <f>_xlfn.RANK.EQ(Table13[[#This Row],[2024 End of Season KenPom Rating]], Table13[2024 End of Season KenPom Rating], 0)</f>
        <v>66</v>
      </c>
      <c r="H91">
        <f>Table13[[#This Row],[2024 End of Season KenPom Rank]]-Table13[[#This Row],[Pre Season Elo Rank]]</f>
        <v>-24</v>
      </c>
      <c r="I91">
        <f>VLOOKUP(Table13[[#This Row],[Team]], '2025 Data'!$A$2:$AC$365, MATCH("AdjEM", '2025 Data'!$A$1:$AC$1, 0),FALSE)</f>
        <v>6.1000000000000103</v>
      </c>
      <c r="J91">
        <f>_xlfn.RANK.EQ(Table13[[#This Row],[2025 KenPom Prediction]], Table13[2025 KenPom Prediction], 0)</f>
        <v>103</v>
      </c>
    </row>
    <row r="92" spans="1:10" x14ac:dyDescent="0.45">
      <c r="A92">
        <f>_xlfn.RANK.EQ(Table13[[#This Row],[Pre Season ELO]], Table13[Pre Season ELO], 0)</f>
        <v>91</v>
      </c>
      <c r="B92" t="s">
        <v>105</v>
      </c>
      <c r="C92" t="s">
        <v>106</v>
      </c>
      <c r="D92" t="str">
        <f>VLOOKUP(Table13[[#This Row],[conference_idx]], Index!$A$2:$B$32, 2, FALSE)</f>
        <v>Missouri Valley</v>
      </c>
      <c r="E92" s="2">
        <v>1664.65313840862</v>
      </c>
      <c r="F92">
        <f>VLOOKUP(Table13[[#This Row],[Team]], '2024 Data'!$A$2:$AC$365, MATCH("AdjEM", '2024 Data'!$A$1:$AC$1,0),FALSE)</f>
        <v>12.1</v>
      </c>
      <c r="G92">
        <f>_xlfn.RANK.EQ(Table13[[#This Row],[2024 End of Season KenPom Rating]], Table13[2024 End of Season KenPom Rating], 0)</f>
        <v>64</v>
      </c>
      <c r="H92">
        <f>Table13[[#This Row],[2024 End of Season KenPom Rank]]-Table13[[#This Row],[Pre Season Elo Rank]]</f>
        <v>-27</v>
      </c>
      <c r="I92">
        <f>VLOOKUP(Table13[[#This Row],[Team]], '2025 Data'!$A$2:$AC$365, MATCH("AdjEM", '2025 Data'!$A$1:$AC$1, 0),FALSE)</f>
        <v>8.8000000000000096</v>
      </c>
      <c r="J92">
        <f>_xlfn.RANK.EQ(Table13[[#This Row],[2025 KenPom Prediction]], Table13[2025 KenPom Prediction], 0)</f>
        <v>92</v>
      </c>
    </row>
    <row r="93" spans="1:10" x14ac:dyDescent="0.45">
      <c r="A93">
        <f>_xlfn.RANK.EQ(Table13[[#This Row],[Pre Season ELO]], Table13[Pre Season ELO], 0)</f>
        <v>92</v>
      </c>
      <c r="B93" t="s">
        <v>107</v>
      </c>
      <c r="C93" t="s">
        <v>6</v>
      </c>
      <c r="D93" t="str">
        <f>VLOOKUP(Table13[[#This Row],[conference_idx]], Index!$A$2:$B$32, 2, FALSE)</f>
        <v>ACC</v>
      </c>
      <c r="E93" s="2">
        <v>1663.3495384856799</v>
      </c>
      <c r="F93">
        <f>VLOOKUP(Table13[[#This Row],[Team]], '2024 Data'!$A$2:$AC$365, MATCH("AdjEM", '2024 Data'!$A$1:$AC$1,0),FALSE)</f>
        <v>14.1</v>
      </c>
      <c r="G93">
        <f>_xlfn.RANK.EQ(Table13[[#This Row],[2024 End of Season KenPom Rating]], Table13[2024 End of Season KenPom Rating], 0)</f>
        <v>58</v>
      </c>
      <c r="H93">
        <f>Table13[[#This Row],[2024 End of Season KenPom Rank]]-Table13[[#This Row],[Pre Season Elo Rank]]</f>
        <v>-34</v>
      </c>
      <c r="I93">
        <f>VLOOKUP(Table13[[#This Row],[Team]], '2025 Data'!$A$2:$AC$365, MATCH("AdjEM", '2025 Data'!$A$1:$AC$1, 0),FALSE)</f>
        <v>7.5</v>
      </c>
      <c r="J93">
        <f>_xlfn.RANK.EQ(Table13[[#This Row],[2025 KenPom Prediction]], Table13[2025 KenPom Prediction], 0)</f>
        <v>98</v>
      </c>
    </row>
    <row r="94" spans="1:10" x14ac:dyDescent="0.45">
      <c r="A94">
        <f>_xlfn.RANK.EQ(Table13[[#This Row],[Pre Season ELO]], Table13[Pre Season ELO], 0)</f>
        <v>93</v>
      </c>
      <c r="B94" t="s">
        <v>108</v>
      </c>
      <c r="C94" t="s">
        <v>70</v>
      </c>
      <c r="D94" t="str">
        <f>VLOOKUP(Table13[[#This Row],[conference_idx]], Index!$A$2:$B$32, 2, FALSE)</f>
        <v>Mountain West</v>
      </c>
      <c r="E94" s="2">
        <v>1658.51359335853</v>
      </c>
      <c r="F94">
        <f>VLOOKUP(Table13[[#This Row],[Team]], '2024 Data'!$A$2:$AC$365, MATCH("AdjEM", '2024 Data'!$A$1:$AC$1,0),FALSE)</f>
        <v>10.8</v>
      </c>
      <c r="G94">
        <f>_xlfn.RANK.EQ(Table13[[#This Row],[2024 End of Season KenPom Rating]], Table13[2024 End of Season KenPom Rating], 0)</f>
        <v>74</v>
      </c>
      <c r="H94">
        <f>Table13[[#This Row],[2024 End of Season KenPom Rank]]-Table13[[#This Row],[Pre Season Elo Rank]]</f>
        <v>-19</v>
      </c>
      <c r="I94">
        <f>VLOOKUP(Table13[[#This Row],[Team]], '2025 Data'!$A$2:$AC$365, MATCH("AdjEM", '2025 Data'!$A$1:$AC$1, 0),FALSE)</f>
        <v>8.4000000000000092</v>
      </c>
      <c r="J94">
        <f>_xlfn.RANK.EQ(Table13[[#This Row],[2025 KenPom Prediction]], Table13[2025 KenPom Prediction], 0)</f>
        <v>93</v>
      </c>
    </row>
    <row r="95" spans="1:10" x14ac:dyDescent="0.45">
      <c r="A95">
        <f>_xlfn.RANK.EQ(Table13[[#This Row],[Pre Season ELO]], Table13[Pre Season ELO], 0)</f>
        <v>94</v>
      </c>
      <c r="B95" t="s">
        <v>109</v>
      </c>
      <c r="C95" t="s">
        <v>52</v>
      </c>
      <c r="D95" t="str">
        <f>VLOOKUP(Table13[[#This Row],[conference_idx]], Index!$A$2:$B$32, 2, FALSE)</f>
        <v>Atlantic 10</v>
      </c>
      <c r="E95" s="2">
        <v>1653.4763929286601</v>
      </c>
      <c r="F95">
        <f>VLOOKUP(Table13[[#This Row],[Team]], '2024 Data'!$A$2:$AC$365, MATCH("AdjEM", '2024 Data'!$A$1:$AC$1,0),FALSE)</f>
        <v>8</v>
      </c>
      <c r="G95">
        <f>_xlfn.RANK.EQ(Table13[[#This Row],[2024 End of Season KenPom Rating]], Table13[2024 End of Season KenPom Rating], 0)</f>
        <v>97</v>
      </c>
      <c r="H95">
        <f>Table13[[#This Row],[2024 End of Season KenPom Rank]]-Table13[[#This Row],[Pre Season Elo Rank]]</f>
        <v>3</v>
      </c>
      <c r="I95">
        <f>VLOOKUP(Table13[[#This Row],[Team]], '2025 Data'!$A$2:$AC$365, MATCH("AdjEM", '2025 Data'!$A$1:$AC$1, 0),FALSE)</f>
        <v>7.6000000000000103</v>
      </c>
      <c r="J95">
        <f>_xlfn.RANK.EQ(Table13[[#This Row],[2025 KenPom Prediction]], Table13[2025 KenPom Prediction], 0)</f>
        <v>97</v>
      </c>
    </row>
    <row r="96" spans="1:10" x14ac:dyDescent="0.45">
      <c r="A96">
        <f>_xlfn.RANK.EQ(Table13[[#This Row],[Pre Season ELO]], Table13[Pre Season ELO], 0)</f>
        <v>95</v>
      </c>
      <c r="B96" t="s">
        <v>110</v>
      </c>
      <c r="C96" t="s">
        <v>15</v>
      </c>
      <c r="D96" t="str">
        <f>VLOOKUP(Table13[[#This Row],[conference_idx]], Index!$A$2:$B$32, 2, FALSE)</f>
        <v>Big East</v>
      </c>
      <c r="E96" s="2">
        <v>1650.8100923074401</v>
      </c>
      <c r="F96">
        <f>VLOOKUP(Table13[[#This Row],[Team]], '2024 Data'!$A$2:$AC$365, MATCH("AdjEM", '2024 Data'!$A$1:$AC$1,0),FALSE)</f>
        <v>-2.5</v>
      </c>
      <c r="G96">
        <f>_xlfn.RANK.EQ(Table13[[#This Row],[2024 End of Season KenPom Rating]], Table13[2024 End of Season KenPom Rating], 0)</f>
        <v>193</v>
      </c>
      <c r="H96">
        <f>Table13[[#This Row],[2024 End of Season KenPom Rank]]-Table13[[#This Row],[Pre Season Elo Rank]]</f>
        <v>98</v>
      </c>
      <c r="I96">
        <f>VLOOKUP(Table13[[#This Row],[Team]], '2025 Data'!$A$2:$AC$365, MATCH("AdjEM", '2025 Data'!$A$1:$AC$1, 0),FALSE)</f>
        <v>9.4000000000000092</v>
      </c>
      <c r="J96">
        <f>_xlfn.RANK.EQ(Table13[[#This Row],[2025 KenPom Prediction]], Table13[2025 KenPom Prediction], 0)</f>
        <v>88</v>
      </c>
    </row>
    <row r="97" spans="1:10" x14ac:dyDescent="0.45">
      <c r="A97">
        <f>_xlfn.RANK.EQ(Table13[[#This Row],[Pre Season ELO]], Table13[Pre Season ELO], 0)</f>
        <v>96</v>
      </c>
      <c r="B97" t="s">
        <v>111</v>
      </c>
      <c r="C97" t="s">
        <v>6</v>
      </c>
      <c r="D97" t="str">
        <f>VLOOKUP(Table13[[#This Row],[conference_idx]], Index!$A$2:$B$32, 2, FALSE)</f>
        <v>ACC</v>
      </c>
      <c r="E97" s="2">
        <v>1648.93705961105</v>
      </c>
      <c r="F97">
        <f>VLOOKUP(Table13[[#This Row],[Team]], '2024 Data'!$A$2:$AC$365, MATCH("AdjEM", '2024 Data'!$A$1:$AC$1,0),FALSE)</f>
        <v>10.3</v>
      </c>
      <c r="G97">
        <f>_xlfn.RANK.EQ(Table13[[#This Row],[2024 End of Season KenPom Rating]], Table13[2024 End of Season KenPom Rating], 0)</f>
        <v>79</v>
      </c>
      <c r="H97">
        <f>Table13[[#This Row],[2024 End of Season KenPom Rank]]-Table13[[#This Row],[Pre Season Elo Rank]]</f>
        <v>-17</v>
      </c>
      <c r="I97">
        <f>VLOOKUP(Table13[[#This Row],[Team]], '2025 Data'!$A$2:$AC$365, MATCH("AdjEM", '2025 Data'!$A$1:$AC$1, 0),FALSE)</f>
        <v>9.3000000000000096</v>
      </c>
      <c r="J97">
        <f>_xlfn.RANK.EQ(Table13[[#This Row],[2025 KenPom Prediction]], Table13[2025 KenPom Prediction], 0)</f>
        <v>89</v>
      </c>
    </row>
    <row r="98" spans="1:10" x14ac:dyDescent="0.45">
      <c r="A98">
        <f>_xlfn.RANK.EQ(Table13[[#This Row],[Pre Season ELO]], Table13[Pre Season ELO], 0)</f>
        <v>97</v>
      </c>
      <c r="B98" t="s">
        <v>112</v>
      </c>
      <c r="C98" t="s">
        <v>13</v>
      </c>
      <c r="D98" t="str">
        <f>VLOOKUP(Table13[[#This Row],[conference_idx]], Index!$A$2:$B$32, 2, FALSE)</f>
        <v>WCC</v>
      </c>
      <c r="E98" s="2">
        <v>1648.9134394226901</v>
      </c>
      <c r="F98">
        <f>VLOOKUP(Table13[[#This Row],[Team]], '2024 Data'!$A$2:$AC$365, MATCH("AdjEM", '2024 Data'!$A$1:$AC$1,0),FALSE)</f>
        <v>5.7</v>
      </c>
      <c r="G98">
        <f>_xlfn.RANK.EQ(Table13[[#This Row],[2024 End of Season KenPom Rating]], Table13[2024 End of Season KenPom Rating], 0)</f>
        <v>109</v>
      </c>
      <c r="H98">
        <f>Table13[[#This Row],[2024 End of Season KenPom Rank]]-Table13[[#This Row],[Pre Season Elo Rank]]</f>
        <v>12</v>
      </c>
      <c r="I98">
        <f>VLOOKUP(Table13[[#This Row],[Team]], '2025 Data'!$A$2:$AC$365, MATCH("AdjEM", '2025 Data'!$A$1:$AC$1, 0),FALSE)</f>
        <v>8.4000000000000092</v>
      </c>
      <c r="J98">
        <f>_xlfn.RANK.EQ(Table13[[#This Row],[2025 KenPom Prediction]], Table13[2025 KenPom Prediction], 0)</f>
        <v>93</v>
      </c>
    </row>
    <row r="99" spans="1:10" x14ac:dyDescent="0.45">
      <c r="A99">
        <f>_xlfn.RANK.EQ(Table13[[#This Row],[Pre Season ELO]], Table13[Pre Season ELO], 0)</f>
        <v>98</v>
      </c>
      <c r="B99" t="s">
        <v>113</v>
      </c>
      <c r="C99" t="s">
        <v>114</v>
      </c>
      <c r="D99" t="str">
        <f>VLOOKUP(Table13[[#This Row],[conference_idx]], Index!$A$2:$B$32, 2, FALSE)</f>
        <v>America East</v>
      </c>
      <c r="E99" s="2">
        <v>1646.8109552876001</v>
      </c>
      <c r="F99">
        <f>VLOOKUP(Table13[[#This Row],[Team]], '2024 Data'!$A$2:$AC$365, MATCH("AdjEM", '2024 Data'!$A$1:$AC$1,0),FALSE)</f>
        <v>6.5999999999999899</v>
      </c>
      <c r="G99">
        <f>_xlfn.RANK.EQ(Table13[[#This Row],[2024 End of Season KenPom Rating]], Table13[2024 End of Season KenPom Rating], 0)</f>
        <v>104</v>
      </c>
      <c r="H99">
        <f>Table13[[#This Row],[2024 End of Season KenPom Rank]]-Table13[[#This Row],[Pre Season Elo Rank]]</f>
        <v>6</v>
      </c>
      <c r="I99">
        <f>VLOOKUP(Table13[[#This Row],[Team]], '2025 Data'!$A$2:$AC$365, MATCH("AdjEM", '2025 Data'!$A$1:$AC$1, 0),FALSE)</f>
        <v>7.8</v>
      </c>
      <c r="J99">
        <f>_xlfn.RANK.EQ(Table13[[#This Row],[2025 KenPom Prediction]], Table13[2025 KenPom Prediction], 0)</f>
        <v>96</v>
      </c>
    </row>
    <row r="100" spans="1:10" x14ac:dyDescent="0.45">
      <c r="A100">
        <f>_xlfn.RANK.EQ(Table13[[#This Row],[Pre Season ELO]], Table13[Pre Season ELO], 0)</f>
        <v>99</v>
      </c>
      <c r="B100" t="s">
        <v>115</v>
      </c>
      <c r="C100" t="s">
        <v>4</v>
      </c>
      <c r="D100" t="str">
        <f>VLOOKUP(Table13[[#This Row],[conference_idx]], Index!$A$2:$B$32, 2, FALSE)</f>
        <v>Big XII</v>
      </c>
      <c r="E100" s="2">
        <v>1644.4098019471401</v>
      </c>
      <c r="F100">
        <f>VLOOKUP(Table13[[#This Row],[Team]], '2024 Data'!$A$2:$AC$365, MATCH("AdjEM", '2024 Data'!$A$1:$AC$1,0),FALSE)</f>
        <v>19.100000000000001</v>
      </c>
      <c r="G100">
        <f>_xlfn.RANK.EQ(Table13[[#This Row],[2024 End of Season KenPom Rating]], Table13[2024 End of Season KenPom Rating], 0)</f>
        <v>24</v>
      </c>
      <c r="H100">
        <f>Table13[[#This Row],[2024 End of Season KenPom Rank]]-Table13[[#This Row],[Pre Season Elo Rank]]</f>
        <v>-75</v>
      </c>
      <c r="I100">
        <f>VLOOKUP(Table13[[#This Row],[Team]], '2025 Data'!$A$2:$AC$365, MATCH("AdjEM", '2025 Data'!$A$1:$AC$1, 0),FALSE)</f>
        <v>10.1</v>
      </c>
      <c r="J100">
        <f>_xlfn.RANK.EQ(Table13[[#This Row],[2025 KenPom Prediction]], Table13[2025 KenPom Prediction], 0)</f>
        <v>79</v>
      </c>
    </row>
    <row r="101" spans="1:10" x14ac:dyDescent="0.45">
      <c r="A101">
        <f>_xlfn.RANK.EQ(Table13[[#This Row],[Pre Season ELO]], Table13[Pre Season ELO], 0)</f>
        <v>100</v>
      </c>
      <c r="B101" t="s">
        <v>116</v>
      </c>
      <c r="C101" t="s">
        <v>117</v>
      </c>
      <c r="D101" t="str">
        <f>VLOOKUP(Table13[[#This Row],[conference_idx]], Index!$A$2:$B$32, 2, FALSE)</f>
        <v>Big West</v>
      </c>
      <c r="E101" s="2">
        <v>1632.74857018219</v>
      </c>
      <c r="F101">
        <f>VLOOKUP(Table13[[#This Row],[Team]], '2024 Data'!$A$2:$AC$365, MATCH("AdjEM", '2024 Data'!$A$1:$AC$1,0),FALSE)</f>
        <v>9.9000000000000092</v>
      </c>
      <c r="G101">
        <f>_xlfn.RANK.EQ(Table13[[#This Row],[2024 End of Season KenPom Rating]], Table13[2024 End of Season KenPom Rating], 0)</f>
        <v>82</v>
      </c>
      <c r="H101">
        <f>Table13[[#This Row],[2024 End of Season KenPom Rank]]-Table13[[#This Row],[Pre Season Elo Rank]]</f>
        <v>-18</v>
      </c>
      <c r="I101">
        <f>VLOOKUP(Table13[[#This Row],[Team]], '2025 Data'!$A$2:$AC$365, MATCH("AdjEM", '2025 Data'!$A$1:$AC$1, 0),FALSE)</f>
        <v>7</v>
      </c>
      <c r="J101">
        <f>_xlfn.RANK.EQ(Table13[[#This Row],[2025 KenPom Prediction]], Table13[2025 KenPom Prediction], 0)</f>
        <v>100</v>
      </c>
    </row>
    <row r="102" spans="1:10" x14ac:dyDescent="0.45">
      <c r="A102">
        <f>_xlfn.RANK.EQ(Table13[[#This Row],[Pre Season ELO]], Table13[Pre Season ELO], 0)</f>
        <v>101</v>
      </c>
      <c r="B102" t="s">
        <v>118</v>
      </c>
      <c r="C102" t="s">
        <v>55</v>
      </c>
      <c r="D102" t="str">
        <f>VLOOKUP(Table13[[#This Row],[conference_idx]], Index!$A$2:$B$32, 2, FALSE)</f>
        <v>American</v>
      </c>
      <c r="E102" s="2">
        <v>1627.7261350452</v>
      </c>
      <c r="F102">
        <f>VLOOKUP(Table13[[#This Row],[Team]], '2024 Data'!$A$2:$AC$365, MATCH("AdjEM", '2024 Data'!$A$1:$AC$1,0),FALSE)</f>
        <v>1.1000000000000101</v>
      </c>
      <c r="G102">
        <f>_xlfn.RANK.EQ(Table13[[#This Row],[2024 End of Season KenPom Rating]], Table13[2024 End of Season KenPom Rating], 0)</f>
        <v>154</v>
      </c>
      <c r="H102">
        <f>Table13[[#This Row],[2024 End of Season KenPom Rank]]-Table13[[#This Row],[Pre Season Elo Rank]]</f>
        <v>53</v>
      </c>
      <c r="I102">
        <f>VLOOKUP(Table13[[#This Row],[Team]], '2025 Data'!$A$2:$AC$365, MATCH("AdjEM", '2025 Data'!$A$1:$AC$1, 0),FALSE)</f>
        <v>6.6999999999999904</v>
      </c>
      <c r="J102">
        <f>_xlfn.RANK.EQ(Table13[[#This Row],[2025 KenPom Prediction]], Table13[2025 KenPom Prediction], 0)</f>
        <v>101</v>
      </c>
    </row>
    <row r="103" spans="1:10" x14ac:dyDescent="0.45">
      <c r="A103">
        <f>_xlfn.RANK.EQ(Table13[[#This Row],[Pre Season ELO]], Table13[Pre Season ELO], 0)</f>
        <v>102</v>
      </c>
      <c r="B103" t="s">
        <v>119</v>
      </c>
      <c r="C103" t="s">
        <v>6</v>
      </c>
      <c r="D103" t="str">
        <f>VLOOKUP(Table13[[#This Row],[conference_idx]], Index!$A$2:$B$32, 2, FALSE)</f>
        <v>ACC</v>
      </c>
      <c r="E103" s="2">
        <v>1627.45419388146</v>
      </c>
      <c r="F103">
        <f>VLOOKUP(Table13[[#This Row],[Team]], '2024 Data'!$A$2:$AC$365, MATCH("AdjEM", '2024 Data'!$A$1:$AC$1,0),FALSE)</f>
        <v>6.5999999999999899</v>
      </c>
      <c r="G103">
        <f>_xlfn.RANK.EQ(Table13[[#This Row],[2024 End of Season KenPom Rating]], Table13[2024 End of Season KenPom Rating], 0)</f>
        <v>104</v>
      </c>
      <c r="H103">
        <f>Table13[[#This Row],[2024 End of Season KenPom Rank]]-Table13[[#This Row],[Pre Season Elo Rank]]</f>
        <v>2</v>
      </c>
      <c r="I103">
        <f>VLOOKUP(Table13[[#This Row],[Team]], '2025 Data'!$A$2:$AC$365, MATCH("AdjEM", '2025 Data'!$A$1:$AC$1, 0),FALSE)</f>
        <v>7.4000000000000101</v>
      </c>
      <c r="J103">
        <f>_xlfn.RANK.EQ(Table13[[#This Row],[2025 KenPom Prediction]], Table13[2025 KenPom Prediction], 0)</f>
        <v>99</v>
      </c>
    </row>
    <row r="104" spans="1:10" x14ac:dyDescent="0.45">
      <c r="A104">
        <f>_xlfn.RANK.EQ(Table13[[#This Row],[Pre Season ELO]], Table13[Pre Season ELO], 0)</f>
        <v>103</v>
      </c>
      <c r="B104" t="s">
        <v>120</v>
      </c>
      <c r="C104" t="s">
        <v>52</v>
      </c>
      <c r="D104" t="str">
        <f>VLOOKUP(Table13[[#This Row],[conference_idx]], Index!$A$2:$B$32, 2, FALSE)</f>
        <v>Atlantic 10</v>
      </c>
      <c r="E104" s="2">
        <v>1625.9960814523399</v>
      </c>
      <c r="F104">
        <f>VLOOKUP(Table13[[#This Row],[Team]], '2024 Data'!$A$2:$AC$365, MATCH("AdjEM", '2024 Data'!$A$1:$AC$1,0),FALSE)</f>
        <v>-2.9000000000000101</v>
      </c>
      <c r="G104">
        <f>_xlfn.RANK.EQ(Table13[[#This Row],[2024 End of Season KenPom Rating]], Table13[2024 End of Season KenPom Rating], 0)</f>
        <v>201</v>
      </c>
      <c r="H104">
        <f>Table13[[#This Row],[2024 End of Season KenPom Rank]]-Table13[[#This Row],[Pre Season Elo Rank]]</f>
        <v>98</v>
      </c>
      <c r="I104">
        <f>VLOOKUP(Table13[[#This Row],[Team]], '2025 Data'!$A$2:$AC$365, MATCH("AdjEM", '2025 Data'!$A$1:$AC$1, 0),FALSE)</f>
        <v>5.8000000000000096</v>
      </c>
      <c r="J104">
        <f>_xlfn.RANK.EQ(Table13[[#This Row],[2025 KenPom Prediction]], Table13[2025 KenPom Prediction], 0)</f>
        <v>105</v>
      </c>
    </row>
    <row r="105" spans="1:10" x14ac:dyDescent="0.45">
      <c r="A105">
        <f>_xlfn.RANK.EQ(Table13[[#This Row],[Pre Season ELO]], Table13[Pre Season ELO], 0)</f>
        <v>104</v>
      </c>
      <c r="B105" t="s">
        <v>121</v>
      </c>
      <c r="C105" t="s">
        <v>13</v>
      </c>
      <c r="D105" t="str">
        <f>VLOOKUP(Table13[[#This Row],[conference_idx]], Index!$A$2:$B$32, 2, FALSE)</f>
        <v>WCC</v>
      </c>
      <c r="E105" s="2">
        <v>1623.8725681747701</v>
      </c>
      <c r="F105">
        <f>VLOOKUP(Table13[[#This Row],[Team]], '2024 Data'!$A$2:$AC$365, MATCH("AdjEM", '2024 Data'!$A$1:$AC$1,0),FALSE)</f>
        <v>16.3</v>
      </c>
      <c r="G105">
        <f>_xlfn.RANK.EQ(Table13[[#This Row],[2024 End of Season KenPom Rating]], Table13[2024 End of Season KenPom Rating], 0)</f>
        <v>42</v>
      </c>
      <c r="H105">
        <f>Table13[[#This Row],[2024 End of Season KenPom Rank]]-Table13[[#This Row],[Pre Season Elo Rank]]</f>
        <v>-62</v>
      </c>
      <c r="I105">
        <f>VLOOKUP(Table13[[#This Row],[Team]], '2025 Data'!$A$2:$AC$365, MATCH("AdjEM", '2025 Data'!$A$1:$AC$1, 0),FALSE)</f>
        <v>4.5</v>
      </c>
      <c r="J105">
        <f>_xlfn.RANK.EQ(Table13[[#This Row],[2025 KenPom Prediction]], Table13[2025 KenPom Prediction], 0)</f>
        <v>111</v>
      </c>
    </row>
    <row r="106" spans="1:10" x14ac:dyDescent="0.45">
      <c r="A106">
        <f>_xlfn.RANK.EQ(Table13[[#This Row],[Pre Season ELO]], Table13[Pre Season ELO], 0)</f>
        <v>105</v>
      </c>
      <c r="B106" t="s">
        <v>122</v>
      </c>
      <c r="C106" t="s">
        <v>123</v>
      </c>
      <c r="D106" t="str">
        <f>VLOOKUP(Table13[[#This Row],[conference_idx]], Index!$A$2:$B$32, 2, FALSE)</f>
        <v>Big South</v>
      </c>
      <c r="E106" s="2">
        <v>1616.9325921060099</v>
      </c>
      <c r="F106">
        <f>VLOOKUP(Table13[[#This Row],[Team]], '2024 Data'!$A$2:$AC$365, MATCH("AdjEM", '2024 Data'!$A$1:$AC$1,0),FALSE)</f>
        <v>5.3</v>
      </c>
      <c r="G106">
        <f>_xlfn.RANK.EQ(Table13[[#This Row],[2024 End of Season KenPom Rating]], Table13[2024 End of Season KenPom Rating], 0)</f>
        <v>114</v>
      </c>
      <c r="H106">
        <f>Table13[[#This Row],[2024 End of Season KenPom Rank]]-Table13[[#This Row],[Pre Season Elo Rank]]</f>
        <v>9</v>
      </c>
      <c r="I106">
        <f>VLOOKUP(Table13[[#This Row],[Team]], '2025 Data'!$A$2:$AC$365, MATCH("AdjEM", '2025 Data'!$A$1:$AC$1, 0),FALSE)</f>
        <v>5.2</v>
      </c>
      <c r="J106">
        <f>_xlfn.RANK.EQ(Table13[[#This Row],[2025 KenPom Prediction]], Table13[2025 KenPom Prediction], 0)</f>
        <v>108</v>
      </c>
    </row>
    <row r="107" spans="1:10" x14ac:dyDescent="0.45">
      <c r="A107">
        <f>_xlfn.RANK.EQ(Table13[[#This Row],[Pre Season ELO]], Table13[Pre Season ELO], 0)</f>
        <v>106</v>
      </c>
      <c r="B107" t="s">
        <v>124</v>
      </c>
      <c r="C107" t="s">
        <v>55</v>
      </c>
      <c r="D107" t="str">
        <f>VLOOKUP(Table13[[#This Row],[conference_idx]], Index!$A$2:$B$32, 2, FALSE)</f>
        <v>American</v>
      </c>
      <c r="E107" s="2">
        <v>1610.8459608210401</v>
      </c>
      <c r="F107">
        <f>VLOOKUP(Table13[[#This Row],[Team]], '2024 Data'!$A$2:$AC$365, MATCH("AdjEM", '2024 Data'!$A$1:$AC$1,0),FALSE)</f>
        <v>9.3000000000000007</v>
      </c>
      <c r="G107">
        <f>_xlfn.RANK.EQ(Table13[[#This Row],[2024 End of Season KenPom Rating]], Table13[2024 End of Season KenPom Rating], 0)</f>
        <v>87</v>
      </c>
      <c r="H107">
        <f>Table13[[#This Row],[2024 End of Season KenPom Rank]]-Table13[[#This Row],[Pre Season Elo Rank]]</f>
        <v>-19</v>
      </c>
      <c r="I107">
        <f>VLOOKUP(Table13[[#This Row],[Team]], '2025 Data'!$A$2:$AC$365, MATCH("AdjEM", '2025 Data'!$A$1:$AC$1, 0),FALSE)</f>
        <v>6.4000000000000101</v>
      </c>
      <c r="J107">
        <f>_xlfn.RANK.EQ(Table13[[#This Row],[2025 KenPom Prediction]], Table13[2025 KenPom Prediction], 0)</f>
        <v>102</v>
      </c>
    </row>
    <row r="108" spans="1:10" x14ac:dyDescent="0.45">
      <c r="A108">
        <f>_xlfn.RANK.EQ(Table13[[#This Row],[Pre Season ELO]], Table13[Pre Season ELO], 0)</f>
        <v>107</v>
      </c>
      <c r="B108" t="s">
        <v>125</v>
      </c>
      <c r="C108" t="s">
        <v>126</v>
      </c>
      <c r="D108" t="str">
        <f>VLOOKUP(Table13[[#This Row],[conference_idx]], Index!$A$2:$B$32, 2, FALSE)</f>
        <v>CUSA</v>
      </c>
      <c r="E108" s="2">
        <v>1597.73273635126</v>
      </c>
      <c r="F108">
        <f>VLOOKUP(Table13[[#This Row],[Team]], '2024 Data'!$A$2:$AC$365, MATCH("AdjEM", '2024 Data'!$A$1:$AC$1,0),FALSE)</f>
        <v>2.7</v>
      </c>
      <c r="G108">
        <f>_xlfn.RANK.EQ(Table13[[#This Row],[2024 End of Season KenPom Rating]], Table13[2024 End of Season KenPom Rating], 0)</f>
        <v>137</v>
      </c>
      <c r="H108">
        <f>Table13[[#This Row],[2024 End of Season KenPom Rank]]-Table13[[#This Row],[Pre Season Elo Rank]]</f>
        <v>30</v>
      </c>
      <c r="I108">
        <f>VLOOKUP(Table13[[#This Row],[Team]], '2025 Data'!$A$2:$AC$365, MATCH("AdjEM", '2025 Data'!$A$1:$AC$1, 0),FALSE)</f>
        <v>5.6000000000000103</v>
      </c>
      <c r="J108">
        <f>_xlfn.RANK.EQ(Table13[[#This Row],[2025 KenPom Prediction]], Table13[2025 KenPom Prediction], 0)</f>
        <v>106</v>
      </c>
    </row>
    <row r="109" spans="1:10" x14ac:dyDescent="0.45">
      <c r="A109">
        <f>_xlfn.RANK.EQ(Table13[[#This Row],[Pre Season ELO]], Table13[Pre Season ELO], 0)</f>
        <v>108</v>
      </c>
      <c r="B109" t="s">
        <v>127</v>
      </c>
      <c r="C109" t="s">
        <v>55</v>
      </c>
      <c r="D109" t="str">
        <f>VLOOKUP(Table13[[#This Row],[conference_idx]], Index!$A$2:$B$32, 2, FALSE)</f>
        <v>American</v>
      </c>
      <c r="E109" s="2">
        <v>1595.50304252825</v>
      </c>
      <c r="F109">
        <f>VLOOKUP(Table13[[#This Row],[Team]], '2024 Data'!$A$2:$AC$365, MATCH("AdjEM", '2024 Data'!$A$1:$AC$1,0),FALSE)</f>
        <v>15.7</v>
      </c>
      <c r="G109">
        <f>_xlfn.RANK.EQ(Table13[[#This Row],[2024 End of Season KenPom Rating]], Table13[2024 End of Season KenPom Rating], 0)</f>
        <v>46</v>
      </c>
      <c r="H109">
        <f>Table13[[#This Row],[2024 End of Season KenPom Rank]]-Table13[[#This Row],[Pre Season Elo Rank]]</f>
        <v>-62</v>
      </c>
      <c r="I109">
        <f>VLOOKUP(Table13[[#This Row],[Team]], '2025 Data'!$A$2:$AC$365, MATCH("AdjEM", '2025 Data'!$A$1:$AC$1, 0),FALSE)</f>
        <v>6</v>
      </c>
      <c r="J109">
        <f>_xlfn.RANK.EQ(Table13[[#This Row],[2025 KenPom Prediction]], Table13[2025 KenPom Prediction], 0)</f>
        <v>104</v>
      </c>
    </row>
    <row r="110" spans="1:10" x14ac:dyDescent="0.45">
      <c r="A110">
        <f>_xlfn.RANK.EQ(Table13[[#This Row],[Pre Season ELO]], Table13[Pre Season ELO], 0)</f>
        <v>109</v>
      </c>
      <c r="B110" t="s">
        <v>128</v>
      </c>
      <c r="C110" t="s">
        <v>129</v>
      </c>
      <c r="D110" t="str">
        <f>VLOOKUP(Table13[[#This Row],[conference_idx]], Index!$A$2:$B$32, 2, FALSE)</f>
        <v>Sun Belt</v>
      </c>
      <c r="E110" s="2">
        <v>1591.9930646688099</v>
      </c>
      <c r="F110">
        <f>VLOOKUP(Table13[[#This Row],[Team]], '2024 Data'!$A$2:$AC$365, MATCH("AdjEM", '2024 Data'!$A$1:$AC$1,0),FALSE)</f>
        <v>3.4000000000000101</v>
      </c>
      <c r="G110">
        <f>_xlfn.RANK.EQ(Table13[[#This Row],[2024 End of Season KenPom Rating]], Table13[2024 End of Season KenPom Rating], 0)</f>
        <v>133</v>
      </c>
      <c r="H110">
        <f>Table13[[#This Row],[2024 End of Season KenPom Rank]]-Table13[[#This Row],[Pre Season Elo Rank]]</f>
        <v>24</v>
      </c>
      <c r="I110">
        <f>VLOOKUP(Table13[[#This Row],[Team]], '2025 Data'!$A$2:$AC$365, MATCH("AdjEM", '2025 Data'!$A$1:$AC$1, 0),FALSE)</f>
        <v>3.5999999999999899</v>
      </c>
      <c r="J110">
        <f>_xlfn.RANK.EQ(Table13[[#This Row],[2025 KenPom Prediction]], Table13[2025 KenPom Prediction], 0)</f>
        <v>120</v>
      </c>
    </row>
    <row r="111" spans="1:10" x14ac:dyDescent="0.45">
      <c r="A111">
        <f>_xlfn.RANK.EQ(Table13[[#This Row],[Pre Season ELO]], Table13[Pre Season ELO], 0)</f>
        <v>110</v>
      </c>
      <c r="B111" t="s">
        <v>130</v>
      </c>
      <c r="C111" t="s">
        <v>126</v>
      </c>
      <c r="D111" t="str">
        <f>VLOOKUP(Table13[[#This Row],[conference_idx]], Index!$A$2:$B$32, 2, FALSE)</f>
        <v>CUSA</v>
      </c>
      <c r="E111" s="2">
        <v>1591.7757034853801</v>
      </c>
      <c r="F111">
        <f>VLOOKUP(Table13[[#This Row],[Team]], '2024 Data'!$A$2:$AC$365, MATCH("AdjEM", '2024 Data'!$A$1:$AC$1,0),FALSE)</f>
        <v>8.3000000000000007</v>
      </c>
      <c r="G111">
        <f>_xlfn.RANK.EQ(Table13[[#This Row],[2024 End of Season KenPom Rating]], Table13[2024 End of Season KenPom Rating], 0)</f>
        <v>94</v>
      </c>
      <c r="H111">
        <f>Table13[[#This Row],[2024 End of Season KenPom Rank]]-Table13[[#This Row],[Pre Season Elo Rank]]</f>
        <v>-16</v>
      </c>
      <c r="I111">
        <f>VLOOKUP(Table13[[#This Row],[Team]], '2025 Data'!$A$2:$AC$365, MATCH("AdjEM", '2025 Data'!$A$1:$AC$1, 0),FALSE)</f>
        <v>5.5999999999999899</v>
      </c>
      <c r="J111">
        <f>_xlfn.RANK.EQ(Table13[[#This Row],[2025 KenPom Prediction]], Table13[2025 KenPom Prediction], 0)</f>
        <v>107</v>
      </c>
    </row>
    <row r="112" spans="1:10" x14ac:dyDescent="0.45">
      <c r="A112">
        <f>_xlfn.RANK.EQ(Table13[[#This Row],[Pre Season ELO]], Table13[Pre Season ELO], 0)</f>
        <v>111</v>
      </c>
      <c r="B112" t="s">
        <v>131</v>
      </c>
      <c r="C112" t="s">
        <v>95</v>
      </c>
      <c r="D112" t="str">
        <f>VLOOKUP(Table13[[#This Row],[conference_idx]], Index!$A$2:$B$32, 2, FALSE)</f>
        <v>Ivy League</v>
      </c>
      <c r="E112" s="2">
        <v>1587.1486824301701</v>
      </c>
      <c r="F112">
        <f>VLOOKUP(Table13[[#This Row],[Team]], '2024 Data'!$A$2:$AC$365, MATCH("AdjEM", '2024 Data'!$A$1:$AC$1,0),FALSE)</f>
        <v>9.1000000000000103</v>
      </c>
      <c r="G112">
        <f>_xlfn.RANK.EQ(Table13[[#This Row],[2024 End of Season KenPom Rating]], Table13[2024 End of Season KenPom Rating], 0)</f>
        <v>89</v>
      </c>
      <c r="H112">
        <f>Table13[[#This Row],[2024 End of Season KenPom Rank]]-Table13[[#This Row],[Pre Season Elo Rank]]</f>
        <v>-22</v>
      </c>
      <c r="I112">
        <f>VLOOKUP(Table13[[#This Row],[Team]], '2025 Data'!$A$2:$AC$365, MATCH("AdjEM", '2025 Data'!$A$1:$AC$1, 0),FALSE)</f>
        <v>5.0999999999999899</v>
      </c>
      <c r="J112">
        <f>_xlfn.RANK.EQ(Table13[[#This Row],[2025 KenPom Prediction]], Table13[2025 KenPom Prediction], 0)</f>
        <v>109</v>
      </c>
    </row>
    <row r="113" spans="1:10" x14ac:dyDescent="0.45">
      <c r="A113">
        <f>_xlfn.RANK.EQ(Table13[[#This Row],[Pre Season ELO]], Table13[Pre Season ELO], 0)</f>
        <v>112</v>
      </c>
      <c r="B113" t="s">
        <v>132</v>
      </c>
      <c r="C113" t="s">
        <v>106</v>
      </c>
      <c r="D113" t="str">
        <f>VLOOKUP(Table13[[#This Row],[conference_idx]], Index!$A$2:$B$32, 2, FALSE)</f>
        <v>Missouri Valley</v>
      </c>
      <c r="E113" s="2">
        <v>1582.7598510473699</v>
      </c>
      <c r="F113">
        <f>VLOOKUP(Table13[[#This Row],[Team]], '2024 Data'!$A$2:$AC$365, MATCH("AdjEM", '2024 Data'!$A$1:$AC$1,0),FALSE)</f>
        <v>5.6000000000000103</v>
      </c>
      <c r="G113">
        <f>_xlfn.RANK.EQ(Table13[[#This Row],[2024 End of Season KenPom Rating]], Table13[2024 End of Season KenPom Rating], 0)</f>
        <v>111</v>
      </c>
      <c r="H113">
        <f>Table13[[#This Row],[2024 End of Season KenPom Rank]]-Table13[[#This Row],[Pre Season Elo Rank]]</f>
        <v>-1</v>
      </c>
      <c r="I113">
        <f>VLOOKUP(Table13[[#This Row],[Team]], '2025 Data'!$A$2:$AC$365, MATCH("AdjEM", '2025 Data'!$A$1:$AC$1, 0),FALSE)</f>
        <v>4.1000000000000103</v>
      </c>
      <c r="J113">
        <f>_xlfn.RANK.EQ(Table13[[#This Row],[2025 KenPom Prediction]], Table13[2025 KenPom Prediction], 0)</f>
        <v>115</v>
      </c>
    </row>
    <row r="114" spans="1:10" x14ac:dyDescent="0.45">
      <c r="A114">
        <f>_xlfn.RANK.EQ(Table13[[#This Row],[Pre Season ELO]], Table13[Pre Season ELO], 0)</f>
        <v>113</v>
      </c>
      <c r="B114" t="s">
        <v>133</v>
      </c>
      <c r="C114" t="s">
        <v>52</v>
      </c>
      <c r="D114" t="str">
        <f>VLOOKUP(Table13[[#This Row],[conference_idx]], Index!$A$2:$B$32, 2, FALSE)</f>
        <v>Atlantic 10</v>
      </c>
      <c r="E114" s="2">
        <v>1581.2169650969099</v>
      </c>
      <c r="F114">
        <f>VLOOKUP(Table13[[#This Row],[Team]], '2024 Data'!$A$2:$AC$365, MATCH("AdjEM", '2024 Data'!$A$1:$AC$1,0),FALSE)</f>
        <v>8.5999999999999908</v>
      </c>
      <c r="G114">
        <f>_xlfn.RANK.EQ(Table13[[#This Row],[2024 End of Season KenPom Rating]], Table13[2024 End of Season KenPom Rating], 0)</f>
        <v>92</v>
      </c>
      <c r="H114">
        <f>Table13[[#This Row],[2024 End of Season KenPom Rank]]-Table13[[#This Row],[Pre Season Elo Rank]]</f>
        <v>-21</v>
      </c>
      <c r="I114">
        <f>VLOOKUP(Table13[[#This Row],[Team]], '2025 Data'!$A$2:$AC$365, MATCH("AdjEM", '2025 Data'!$A$1:$AC$1, 0),FALSE)</f>
        <v>4</v>
      </c>
      <c r="J114">
        <f>_xlfn.RANK.EQ(Table13[[#This Row],[2025 KenPom Prediction]], Table13[2025 KenPom Prediction], 0)</f>
        <v>116</v>
      </c>
    </row>
    <row r="115" spans="1:10" x14ac:dyDescent="0.45">
      <c r="A115">
        <f>_xlfn.RANK.EQ(Table13[[#This Row],[Pre Season ELO]], Table13[Pre Season ELO], 0)</f>
        <v>114</v>
      </c>
      <c r="B115" t="s">
        <v>134</v>
      </c>
      <c r="C115" t="s">
        <v>135</v>
      </c>
      <c r="D115" t="str">
        <f>VLOOKUP(Table13[[#This Row],[conference_idx]], Index!$A$2:$B$32, 2, FALSE)</f>
        <v>MAC</v>
      </c>
      <c r="E115" s="2">
        <v>1576.4369690183701</v>
      </c>
      <c r="F115">
        <f>VLOOKUP(Table13[[#This Row],[Team]], '2024 Data'!$A$2:$AC$365, MATCH("AdjEM", '2024 Data'!$A$1:$AC$1,0),FALSE)</f>
        <v>2.19999999999999</v>
      </c>
      <c r="G115">
        <f>_xlfn.RANK.EQ(Table13[[#This Row],[2024 End of Season KenPom Rating]], Table13[2024 End of Season KenPom Rating], 0)</f>
        <v>143</v>
      </c>
      <c r="H115">
        <f>Table13[[#This Row],[2024 End of Season KenPom Rank]]-Table13[[#This Row],[Pre Season Elo Rank]]</f>
        <v>29</v>
      </c>
      <c r="I115">
        <f>VLOOKUP(Table13[[#This Row],[Team]], '2025 Data'!$A$2:$AC$365, MATCH("AdjEM", '2025 Data'!$A$1:$AC$1, 0),FALSE)</f>
        <v>4</v>
      </c>
      <c r="J115">
        <f>_xlfn.RANK.EQ(Table13[[#This Row],[2025 KenPom Prediction]], Table13[2025 KenPom Prediction], 0)</f>
        <v>116</v>
      </c>
    </row>
    <row r="116" spans="1:10" x14ac:dyDescent="0.45">
      <c r="A116">
        <f>_xlfn.RANK.EQ(Table13[[#This Row],[Pre Season ELO]], Table13[Pre Season ELO], 0)</f>
        <v>115</v>
      </c>
      <c r="B116" t="s">
        <v>136</v>
      </c>
      <c r="C116" t="s">
        <v>6</v>
      </c>
      <c r="D116" t="str">
        <f>VLOOKUP(Table13[[#This Row],[conference_idx]], Index!$A$2:$B$32, 2, FALSE)</f>
        <v>ACC</v>
      </c>
      <c r="E116" s="2">
        <v>1575.2766029864899</v>
      </c>
      <c r="F116">
        <f>VLOOKUP(Table13[[#This Row],[Team]], '2024 Data'!$A$2:$AC$365, MATCH("AdjEM", '2024 Data'!$A$1:$AC$1,0),FALSE)</f>
        <v>4.5999999999999899</v>
      </c>
      <c r="G116">
        <f>_xlfn.RANK.EQ(Table13[[#This Row],[2024 End of Season KenPom Rating]], Table13[2024 End of Season KenPom Rating], 0)</f>
        <v>121</v>
      </c>
      <c r="H116">
        <f>Table13[[#This Row],[2024 End of Season KenPom Rank]]-Table13[[#This Row],[Pre Season Elo Rank]]</f>
        <v>6</v>
      </c>
      <c r="I116">
        <f>VLOOKUP(Table13[[#This Row],[Team]], '2025 Data'!$A$2:$AC$365, MATCH("AdjEM", '2025 Data'!$A$1:$AC$1, 0),FALSE)</f>
        <v>2.2999999999999998</v>
      </c>
      <c r="J116">
        <f>_xlfn.RANK.EQ(Table13[[#This Row],[2025 KenPom Prediction]], Table13[2025 KenPom Prediction], 0)</f>
        <v>135</v>
      </c>
    </row>
    <row r="117" spans="1:10" x14ac:dyDescent="0.45">
      <c r="A117">
        <f>_xlfn.RANK.EQ(Table13[[#This Row],[Pre Season ELO]], Table13[Pre Season ELO], 0)</f>
        <v>116</v>
      </c>
      <c r="B117" t="s">
        <v>137</v>
      </c>
      <c r="C117" t="s">
        <v>126</v>
      </c>
      <c r="D117" t="str">
        <f>VLOOKUP(Table13[[#This Row],[conference_idx]], Index!$A$2:$B$32, 2, FALSE)</f>
        <v>CUSA</v>
      </c>
      <c r="E117" s="2">
        <v>1574.5342917499399</v>
      </c>
      <c r="F117">
        <f>VLOOKUP(Table13[[#This Row],[Team]], '2024 Data'!$A$2:$AC$365, MATCH("AdjEM", '2024 Data'!$A$1:$AC$1,0),FALSE)</f>
        <v>2.9000000000000101</v>
      </c>
      <c r="G117">
        <f>_xlfn.RANK.EQ(Table13[[#This Row],[2024 End of Season KenPom Rating]], Table13[2024 End of Season KenPom Rating], 0)</f>
        <v>135</v>
      </c>
      <c r="H117">
        <f>Table13[[#This Row],[2024 End of Season KenPom Rank]]-Table13[[#This Row],[Pre Season Elo Rank]]</f>
        <v>19</v>
      </c>
      <c r="I117">
        <f>VLOOKUP(Table13[[#This Row],[Team]], '2025 Data'!$A$2:$AC$365, MATCH("AdjEM", '2025 Data'!$A$1:$AC$1, 0),FALSE)</f>
        <v>2.8</v>
      </c>
      <c r="J117">
        <f>_xlfn.RANK.EQ(Table13[[#This Row],[2025 KenPom Prediction]], Table13[2025 KenPom Prediction], 0)</f>
        <v>132</v>
      </c>
    </row>
    <row r="118" spans="1:10" x14ac:dyDescent="0.45">
      <c r="A118">
        <f>_xlfn.RANK.EQ(Table13[[#This Row],[Pre Season ELO]], Table13[Pre Season ELO], 0)</f>
        <v>117</v>
      </c>
      <c r="B118" t="s">
        <v>138</v>
      </c>
      <c r="C118" t="s">
        <v>129</v>
      </c>
      <c r="D118" t="str">
        <f>VLOOKUP(Table13[[#This Row],[conference_idx]], Index!$A$2:$B$32, 2, FALSE)</f>
        <v>Sun Belt</v>
      </c>
      <c r="E118" s="2">
        <v>1572.8060607893101</v>
      </c>
      <c r="F118">
        <f>VLOOKUP(Table13[[#This Row],[Team]], '2024 Data'!$A$2:$AC$365, MATCH("AdjEM", '2024 Data'!$A$1:$AC$1,0),FALSE)</f>
        <v>3.7</v>
      </c>
      <c r="G118">
        <f>_xlfn.RANK.EQ(Table13[[#This Row],[2024 End of Season KenPom Rating]], Table13[2024 End of Season KenPom Rating], 0)</f>
        <v>130</v>
      </c>
      <c r="H118">
        <f>Table13[[#This Row],[2024 End of Season KenPom Rank]]-Table13[[#This Row],[Pre Season Elo Rank]]</f>
        <v>13</v>
      </c>
      <c r="I118">
        <f>VLOOKUP(Table13[[#This Row],[Team]], '2025 Data'!$A$2:$AC$365, MATCH("AdjEM", '2025 Data'!$A$1:$AC$1, 0),FALSE)</f>
        <v>3.5</v>
      </c>
      <c r="J118">
        <f>_xlfn.RANK.EQ(Table13[[#This Row],[2025 KenPom Prediction]], Table13[2025 KenPom Prediction], 0)</f>
        <v>124</v>
      </c>
    </row>
    <row r="119" spans="1:10" x14ac:dyDescent="0.45">
      <c r="A119">
        <f>_xlfn.RANK.EQ(Table13[[#This Row],[Pre Season ELO]], Table13[Pre Season ELO], 0)</f>
        <v>118</v>
      </c>
      <c r="B119" t="s">
        <v>139</v>
      </c>
      <c r="C119" t="s">
        <v>126</v>
      </c>
      <c r="D119" t="str">
        <f>VLOOKUP(Table13[[#This Row],[conference_idx]], Index!$A$2:$B$32, 2, FALSE)</f>
        <v>CUSA</v>
      </c>
      <c r="E119" s="2">
        <v>1571.5834898856399</v>
      </c>
      <c r="F119">
        <f>VLOOKUP(Table13[[#This Row],[Team]], '2024 Data'!$A$2:$AC$365, MATCH("AdjEM", '2024 Data'!$A$1:$AC$1,0),FALSE)</f>
        <v>2.2999999999999998</v>
      </c>
      <c r="G119">
        <f>_xlfn.RANK.EQ(Table13[[#This Row],[2024 End of Season KenPom Rating]], Table13[2024 End of Season KenPom Rating], 0)</f>
        <v>142</v>
      </c>
      <c r="H119">
        <f>Table13[[#This Row],[2024 End of Season KenPom Rank]]-Table13[[#This Row],[Pre Season Elo Rank]]</f>
        <v>24</v>
      </c>
      <c r="I119">
        <f>VLOOKUP(Table13[[#This Row],[Team]], '2025 Data'!$A$2:$AC$365, MATCH("AdjEM", '2025 Data'!$A$1:$AC$1, 0),FALSE)</f>
        <v>4.3</v>
      </c>
      <c r="J119">
        <f>_xlfn.RANK.EQ(Table13[[#This Row],[2025 KenPom Prediction]], Table13[2025 KenPom Prediction], 0)</f>
        <v>113</v>
      </c>
    </row>
    <row r="120" spans="1:10" x14ac:dyDescent="0.45">
      <c r="A120">
        <f>_xlfn.RANK.EQ(Table13[[#This Row],[Pre Season ELO]], Table13[Pre Season ELO], 0)</f>
        <v>119</v>
      </c>
      <c r="B120" t="s">
        <v>140</v>
      </c>
      <c r="C120" t="s">
        <v>141</v>
      </c>
      <c r="D120" t="str">
        <f>VLOOKUP(Table13[[#This Row],[conference_idx]], Index!$A$2:$B$32, 2, FALSE)</f>
        <v>CAA</v>
      </c>
      <c r="E120" s="2">
        <v>1570.2305889348199</v>
      </c>
      <c r="F120">
        <f>VLOOKUP(Table13[[#This Row],[Team]], '2024 Data'!$A$2:$AC$365, MATCH("AdjEM", '2024 Data'!$A$1:$AC$1,0),FALSE)</f>
        <v>1.8</v>
      </c>
      <c r="G120">
        <f>_xlfn.RANK.EQ(Table13[[#This Row],[2024 End of Season KenPom Rating]], Table13[2024 End of Season KenPom Rating], 0)</f>
        <v>146</v>
      </c>
      <c r="H120">
        <f>Table13[[#This Row],[2024 End of Season KenPom Rank]]-Table13[[#This Row],[Pre Season Elo Rank]]</f>
        <v>27</v>
      </c>
      <c r="I120">
        <f>VLOOKUP(Table13[[#This Row],[Team]], '2025 Data'!$A$2:$AC$365, MATCH("AdjEM", '2025 Data'!$A$1:$AC$1, 0),FALSE)</f>
        <v>3.3999999999999901</v>
      </c>
      <c r="J120">
        <f>_xlfn.RANK.EQ(Table13[[#This Row],[2025 KenPom Prediction]], Table13[2025 KenPom Prediction], 0)</f>
        <v>127</v>
      </c>
    </row>
    <row r="121" spans="1:10" x14ac:dyDescent="0.45">
      <c r="A121">
        <f>_xlfn.RANK.EQ(Table13[[#This Row],[Pre Season ELO]], Table13[Pre Season ELO], 0)</f>
        <v>120</v>
      </c>
      <c r="B121" t="s">
        <v>142</v>
      </c>
      <c r="C121" t="s">
        <v>143</v>
      </c>
      <c r="D121" t="str">
        <f>VLOOKUP(Table13[[#This Row],[conference_idx]], Index!$A$2:$B$32, 2, FALSE)</f>
        <v>SoCon</v>
      </c>
      <c r="E121" s="2">
        <v>1570.1812805360701</v>
      </c>
      <c r="F121">
        <f>VLOOKUP(Table13[[#This Row],[Team]], '2024 Data'!$A$2:$AC$365, MATCH("AdjEM", '2024 Data'!$A$1:$AC$1,0),FALSE)</f>
        <v>-2.5999999999999899</v>
      </c>
      <c r="G121">
        <f>_xlfn.RANK.EQ(Table13[[#This Row],[2024 End of Season KenPom Rating]], Table13[2024 End of Season KenPom Rating], 0)</f>
        <v>195</v>
      </c>
      <c r="H121">
        <f>Table13[[#This Row],[2024 End of Season KenPom Rank]]-Table13[[#This Row],[Pre Season Elo Rank]]</f>
        <v>75</v>
      </c>
      <c r="I121">
        <f>VLOOKUP(Table13[[#This Row],[Team]], '2025 Data'!$A$2:$AC$365, MATCH("AdjEM", '2025 Data'!$A$1:$AC$1, 0),FALSE)</f>
        <v>4.6000000000000103</v>
      </c>
      <c r="J121">
        <f>_xlfn.RANK.EQ(Table13[[#This Row],[2025 KenPom Prediction]], Table13[2025 KenPom Prediction], 0)</f>
        <v>110</v>
      </c>
    </row>
    <row r="122" spans="1:10" x14ac:dyDescent="0.45">
      <c r="A122">
        <f>_xlfn.RANK.EQ(Table13[[#This Row],[Pre Season ELO]], Table13[Pre Season ELO], 0)</f>
        <v>121</v>
      </c>
      <c r="B122" t="s">
        <v>144</v>
      </c>
      <c r="C122" t="s">
        <v>106</v>
      </c>
      <c r="D122" t="str">
        <f>VLOOKUP(Table13[[#This Row],[conference_idx]], Index!$A$2:$B$32, 2, FALSE)</f>
        <v>Missouri Valley</v>
      </c>
      <c r="E122" s="2">
        <v>1564.8514427267701</v>
      </c>
      <c r="F122">
        <f>VLOOKUP(Table13[[#This Row],[Team]], '2024 Data'!$A$2:$AC$365, MATCH("AdjEM", '2024 Data'!$A$1:$AC$1,0),FALSE)</f>
        <v>0.5</v>
      </c>
      <c r="G122">
        <f>_xlfn.RANK.EQ(Table13[[#This Row],[2024 End of Season KenPom Rating]], Table13[2024 End of Season KenPom Rating], 0)</f>
        <v>160</v>
      </c>
      <c r="H122">
        <f>Table13[[#This Row],[2024 End of Season KenPom Rank]]-Table13[[#This Row],[Pre Season Elo Rank]]</f>
        <v>39</v>
      </c>
      <c r="I122">
        <f>VLOOKUP(Table13[[#This Row],[Team]], '2025 Data'!$A$2:$AC$365, MATCH("AdjEM", '2025 Data'!$A$1:$AC$1, 0),FALSE)</f>
        <v>4.3</v>
      </c>
      <c r="J122">
        <f>_xlfn.RANK.EQ(Table13[[#This Row],[2025 KenPom Prediction]], Table13[2025 KenPom Prediction], 0)</f>
        <v>113</v>
      </c>
    </row>
    <row r="123" spans="1:10" x14ac:dyDescent="0.45">
      <c r="A123">
        <f>_xlfn.RANK.EQ(Table13[[#This Row],[Pre Season ELO]], Table13[Pre Season ELO], 0)</f>
        <v>122</v>
      </c>
      <c r="B123" t="s">
        <v>145</v>
      </c>
      <c r="C123" t="s">
        <v>141</v>
      </c>
      <c r="D123" t="str">
        <f>VLOOKUP(Table13[[#This Row],[conference_idx]], Index!$A$2:$B$32, 2, FALSE)</f>
        <v>CAA</v>
      </c>
      <c r="E123" s="2">
        <v>1561.85462470176</v>
      </c>
      <c r="F123">
        <f>VLOOKUP(Table13[[#This Row],[Team]], '2024 Data'!$A$2:$AC$365, MATCH("AdjEM", '2024 Data'!$A$1:$AC$1,0),FALSE)</f>
        <v>7.5</v>
      </c>
      <c r="G123">
        <f>_xlfn.RANK.EQ(Table13[[#This Row],[2024 End of Season KenPom Rating]], Table13[2024 End of Season KenPom Rating], 0)</f>
        <v>101</v>
      </c>
      <c r="H123">
        <f>Table13[[#This Row],[2024 End of Season KenPom Rank]]-Table13[[#This Row],[Pre Season Elo Rank]]</f>
        <v>-21</v>
      </c>
      <c r="I123">
        <f>VLOOKUP(Table13[[#This Row],[Team]], '2025 Data'!$A$2:$AC$365, MATCH("AdjEM", '2025 Data'!$A$1:$AC$1, 0),FALSE)</f>
        <v>2.0999999999999899</v>
      </c>
      <c r="J123">
        <f>_xlfn.RANK.EQ(Table13[[#This Row],[2025 KenPom Prediction]], Table13[2025 KenPom Prediction], 0)</f>
        <v>138</v>
      </c>
    </row>
    <row r="124" spans="1:10" x14ac:dyDescent="0.45">
      <c r="A124">
        <f>_xlfn.RANK.EQ(Table13[[#This Row],[Pre Season ELO]], Table13[Pre Season ELO], 0)</f>
        <v>123</v>
      </c>
      <c r="B124" t="s">
        <v>146</v>
      </c>
      <c r="C124" t="s">
        <v>114</v>
      </c>
      <c r="D124" t="str">
        <f>VLOOKUP(Table13[[#This Row],[conference_idx]], Index!$A$2:$B$32, 2, FALSE)</f>
        <v>America East</v>
      </c>
      <c r="E124" s="2">
        <v>1555.7142384497099</v>
      </c>
      <c r="F124">
        <f>VLOOKUP(Table13[[#This Row],[Team]], '2024 Data'!$A$2:$AC$365, MATCH("AdjEM", '2024 Data'!$A$1:$AC$1,0),FALSE)</f>
        <v>1.3</v>
      </c>
      <c r="G124">
        <f>_xlfn.RANK.EQ(Table13[[#This Row],[2024 End of Season KenPom Rating]], Table13[2024 End of Season KenPom Rating], 0)</f>
        <v>152</v>
      </c>
      <c r="H124">
        <f>Table13[[#This Row],[2024 End of Season KenPom Rank]]-Table13[[#This Row],[Pre Season Elo Rank]]</f>
        <v>29</v>
      </c>
      <c r="I124">
        <f>VLOOKUP(Table13[[#This Row],[Team]], '2025 Data'!$A$2:$AC$365, MATCH("AdjEM", '2025 Data'!$A$1:$AC$1, 0),FALSE)</f>
        <v>3.5999999999999899</v>
      </c>
      <c r="J124">
        <f>_xlfn.RANK.EQ(Table13[[#This Row],[2025 KenPom Prediction]], Table13[2025 KenPom Prediction], 0)</f>
        <v>120</v>
      </c>
    </row>
    <row r="125" spans="1:10" x14ac:dyDescent="0.45">
      <c r="A125">
        <f>_xlfn.RANK.EQ(Table13[[#This Row],[Pre Season ELO]], Table13[Pre Season ELO], 0)</f>
        <v>124</v>
      </c>
      <c r="B125" t="s">
        <v>147</v>
      </c>
      <c r="C125" t="s">
        <v>135</v>
      </c>
      <c r="D125" t="str">
        <f>VLOOKUP(Table13[[#This Row],[conference_idx]], Index!$A$2:$B$32, 2, FALSE)</f>
        <v>MAC</v>
      </c>
      <c r="E125" s="2">
        <v>1551.7499713201701</v>
      </c>
      <c r="F125">
        <f>VLOOKUP(Table13[[#This Row],[Team]], '2024 Data'!$A$2:$AC$365, MATCH("AdjEM", '2024 Data'!$A$1:$AC$1,0),FALSE)</f>
        <v>4.5999999999999899</v>
      </c>
      <c r="G125">
        <f>_xlfn.RANK.EQ(Table13[[#This Row],[2024 End of Season KenPom Rating]], Table13[2024 End of Season KenPom Rating], 0)</f>
        <v>121</v>
      </c>
      <c r="H125">
        <f>Table13[[#This Row],[2024 End of Season KenPom Rank]]-Table13[[#This Row],[Pre Season Elo Rank]]</f>
        <v>-3</v>
      </c>
      <c r="I125">
        <f>VLOOKUP(Table13[[#This Row],[Team]], '2025 Data'!$A$2:$AC$365, MATCH("AdjEM", '2025 Data'!$A$1:$AC$1, 0),FALSE)</f>
        <v>2.8999999999999901</v>
      </c>
      <c r="J125">
        <f>_xlfn.RANK.EQ(Table13[[#This Row],[2025 KenPom Prediction]], Table13[2025 KenPom Prediction], 0)</f>
        <v>130</v>
      </c>
    </row>
    <row r="126" spans="1:10" x14ac:dyDescent="0.45">
      <c r="A126">
        <f>_xlfn.RANK.EQ(Table13[[#This Row],[Pre Season ELO]], Table13[Pre Season ELO], 0)</f>
        <v>125</v>
      </c>
      <c r="B126" t="s">
        <v>148</v>
      </c>
      <c r="C126" t="s">
        <v>55</v>
      </c>
      <c r="D126" t="str">
        <f>VLOOKUP(Table13[[#This Row],[conference_idx]], Index!$A$2:$B$32, 2, FALSE)</f>
        <v>American</v>
      </c>
      <c r="E126" s="2">
        <v>1551.2600974474101</v>
      </c>
      <c r="F126">
        <f>VLOOKUP(Table13[[#This Row],[Team]], '2024 Data'!$A$2:$AC$365, MATCH("AdjEM", '2024 Data'!$A$1:$AC$1,0),FALSE)</f>
        <v>4.6000000000000103</v>
      </c>
      <c r="G126">
        <f>_xlfn.RANK.EQ(Table13[[#This Row],[2024 End of Season KenPom Rating]], Table13[2024 End of Season KenPom Rating], 0)</f>
        <v>120</v>
      </c>
      <c r="H126">
        <f>Table13[[#This Row],[2024 End of Season KenPom Rank]]-Table13[[#This Row],[Pre Season Elo Rank]]</f>
        <v>-5</v>
      </c>
      <c r="I126">
        <f>VLOOKUP(Table13[[#This Row],[Team]], '2025 Data'!$A$2:$AC$365, MATCH("AdjEM", '2025 Data'!$A$1:$AC$1, 0),FALSE)</f>
        <v>3.3</v>
      </c>
      <c r="J126">
        <f>_xlfn.RANK.EQ(Table13[[#This Row],[2025 KenPom Prediction]], Table13[2025 KenPom Prediction], 0)</f>
        <v>128</v>
      </c>
    </row>
    <row r="127" spans="1:10" x14ac:dyDescent="0.45">
      <c r="A127">
        <f>_xlfn.RANK.EQ(Table13[[#This Row],[Pre Season ELO]], Table13[Pre Season ELO], 0)</f>
        <v>126</v>
      </c>
      <c r="B127" t="s">
        <v>149</v>
      </c>
      <c r="C127" t="s">
        <v>6</v>
      </c>
      <c r="D127" t="str">
        <f>VLOOKUP(Table13[[#This Row],[conference_idx]], Index!$A$2:$B$32, 2, FALSE)</f>
        <v>ACC</v>
      </c>
      <c r="E127" s="2">
        <v>1550.8139135947699</v>
      </c>
      <c r="F127">
        <f>VLOOKUP(Table13[[#This Row],[Team]], '2024 Data'!$A$2:$AC$365, MATCH("AdjEM", '2024 Data'!$A$1:$AC$1,0),FALSE)</f>
        <v>11.5</v>
      </c>
      <c r="G127">
        <f>_xlfn.RANK.EQ(Table13[[#This Row],[2024 End of Season KenPom Rating]], Table13[2024 End of Season KenPom Rating], 0)</f>
        <v>70</v>
      </c>
      <c r="H127">
        <f>Table13[[#This Row],[2024 End of Season KenPom Rank]]-Table13[[#This Row],[Pre Season Elo Rank]]</f>
        <v>-56</v>
      </c>
      <c r="I127">
        <f>VLOOKUP(Table13[[#This Row],[Team]], '2025 Data'!$A$2:$AC$365, MATCH("AdjEM", '2025 Data'!$A$1:$AC$1, 0),FALSE)</f>
        <v>4.5</v>
      </c>
      <c r="J127">
        <f>_xlfn.RANK.EQ(Table13[[#This Row],[2025 KenPom Prediction]], Table13[2025 KenPom Prediction], 0)</f>
        <v>111</v>
      </c>
    </row>
    <row r="128" spans="1:10" x14ac:dyDescent="0.45">
      <c r="A128">
        <f>_xlfn.RANK.EQ(Table13[[#This Row],[Pre Season ELO]], Table13[Pre Season ELO], 0)</f>
        <v>127</v>
      </c>
      <c r="B128" t="s">
        <v>150</v>
      </c>
      <c r="C128" t="s">
        <v>61</v>
      </c>
      <c r="D128" t="str">
        <f>VLOOKUP(Table13[[#This Row],[conference_idx]], Index!$A$2:$B$32, 2, FALSE)</f>
        <v>WAC</v>
      </c>
      <c r="E128" s="2">
        <v>1549.3034769231799</v>
      </c>
      <c r="F128">
        <f>VLOOKUP(Table13[[#This Row],[Team]], '2024 Data'!$A$2:$AC$365, MATCH("AdjEM", '2024 Data'!$A$1:$AC$1,0),FALSE)</f>
        <v>6.5</v>
      </c>
      <c r="G128">
        <f>_xlfn.RANK.EQ(Table13[[#This Row],[2024 End of Season KenPom Rating]], Table13[2024 End of Season KenPom Rating], 0)</f>
        <v>106</v>
      </c>
      <c r="H128">
        <f>Table13[[#This Row],[2024 End of Season KenPom Rank]]-Table13[[#This Row],[Pre Season Elo Rank]]</f>
        <v>-21</v>
      </c>
      <c r="I128">
        <f>VLOOKUP(Table13[[#This Row],[Team]], '2025 Data'!$A$2:$AC$365, MATCH("AdjEM", '2025 Data'!$A$1:$AC$1, 0),FALSE)</f>
        <v>3.80000000000001</v>
      </c>
      <c r="J128">
        <f>_xlfn.RANK.EQ(Table13[[#This Row],[2025 KenPom Prediction]], Table13[2025 KenPom Prediction], 0)</f>
        <v>119</v>
      </c>
    </row>
    <row r="129" spans="1:10" x14ac:dyDescent="0.45">
      <c r="A129">
        <f>_xlfn.RANK.EQ(Table13[[#This Row],[Pre Season ELO]], Table13[Pre Season ELO], 0)</f>
        <v>128</v>
      </c>
      <c r="B129" t="s">
        <v>151</v>
      </c>
      <c r="C129" t="s">
        <v>143</v>
      </c>
      <c r="D129" t="str">
        <f>VLOOKUP(Table13[[#This Row],[conference_idx]], Index!$A$2:$B$32, 2, FALSE)</f>
        <v>SoCon</v>
      </c>
      <c r="E129" s="2">
        <v>1547.39787929611</v>
      </c>
      <c r="F129">
        <f>VLOOKUP(Table13[[#This Row],[Team]], '2024 Data'!$A$2:$AC$365, MATCH("AdjEM", '2024 Data'!$A$1:$AC$1,0),FALSE)</f>
        <v>10</v>
      </c>
      <c r="G129">
        <f>_xlfn.RANK.EQ(Table13[[#This Row],[2024 End of Season KenPom Rating]], Table13[2024 End of Season KenPom Rating], 0)</f>
        <v>81</v>
      </c>
      <c r="H129">
        <f>Table13[[#This Row],[2024 End of Season KenPom Rank]]-Table13[[#This Row],[Pre Season Elo Rank]]</f>
        <v>-47</v>
      </c>
      <c r="I129">
        <f>VLOOKUP(Table13[[#This Row],[Team]], '2025 Data'!$A$2:$AC$365, MATCH("AdjEM", '2025 Data'!$A$1:$AC$1, 0),FALSE)</f>
        <v>0.90000000000000602</v>
      </c>
      <c r="J129">
        <f>_xlfn.RANK.EQ(Table13[[#This Row],[2025 KenPom Prediction]], Table13[2025 KenPom Prediction], 0)</f>
        <v>146</v>
      </c>
    </row>
    <row r="130" spans="1:10" x14ac:dyDescent="0.45">
      <c r="A130">
        <f>_xlfn.RANK.EQ(Table13[[#This Row],[Pre Season ELO]], Table13[Pre Season ELO], 0)</f>
        <v>129</v>
      </c>
      <c r="B130" t="s">
        <v>152</v>
      </c>
      <c r="C130" t="s">
        <v>106</v>
      </c>
      <c r="D130" t="str">
        <f>VLOOKUP(Table13[[#This Row],[conference_idx]], Index!$A$2:$B$32, 2, FALSE)</f>
        <v>Missouri Valley</v>
      </c>
      <c r="E130" s="2">
        <v>1545.04325530544</v>
      </c>
      <c r="F130">
        <f>VLOOKUP(Table13[[#This Row],[Team]], '2024 Data'!$A$2:$AC$365, MATCH("AdjEM", '2024 Data'!$A$1:$AC$1,0),FALSE)</f>
        <v>14.6</v>
      </c>
      <c r="G130">
        <f>_xlfn.RANK.EQ(Table13[[#This Row],[2024 End of Season KenPom Rating]], Table13[2024 End of Season KenPom Rating], 0)</f>
        <v>53</v>
      </c>
      <c r="H130">
        <f>Table13[[#This Row],[2024 End of Season KenPom Rank]]-Table13[[#This Row],[Pre Season Elo Rank]]</f>
        <v>-76</v>
      </c>
      <c r="I130">
        <f>VLOOKUP(Table13[[#This Row],[Team]], '2025 Data'!$A$2:$AC$365, MATCH("AdjEM", '2025 Data'!$A$1:$AC$1, 0),FALSE)</f>
        <v>2.7</v>
      </c>
      <c r="J130">
        <f>_xlfn.RANK.EQ(Table13[[#This Row],[2025 KenPom Prediction]], Table13[2025 KenPom Prediction], 0)</f>
        <v>133</v>
      </c>
    </row>
    <row r="131" spans="1:10" x14ac:dyDescent="0.45">
      <c r="A131">
        <f>_xlfn.RANK.EQ(Table13[[#This Row],[Pre Season ELO]], Table13[Pre Season ELO], 0)</f>
        <v>130</v>
      </c>
      <c r="B131" t="s">
        <v>153</v>
      </c>
      <c r="C131" t="s">
        <v>154</v>
      </c>
      <c r="D131" t="str">
        <f>VLOOKUP(Table13[[#This Row],[conference_idx]], Index!$A$2:$B$32, 2, FALSE)</f>
        <v>Atlantic Sun</v>
      </c>
      <c r="E131" s="2">
        <v>1544.8676126822199</v>
      </c>
      <c r="F131">
        <f>VLOOKUP(Table13[[#This Row],[Team]], '2024 Data'!$A$2:$AC$365, MATCH("AdjEM", '2024 Data'!$A$1:$AC$1,0),FALSE)</f>
        <v>-0.40000000000000602</v>
      </c>
      <c r="G131">
        <f>_xlfn.RANK.EQ(Table13[[#This Row],[2024 End of Season KenPom Rating]], Table13[2024 End of Season KenPom Rating], 0)</f>
        <v>168</v>
      </c>
      <c r="H131">
        <f>Table13[[#This Row],[2024 End of Season KenPom Rank]]-Table13[[#This Row],[Pre Season Elo Rank]]</f>
        <v>38</v>
      </c>
      <c r="I131">
        <f>VLOOKUP(Table13[[#This Row],[Team]], '2025 Data'!$A$2:$AC$365, MATCH("AdjEM", '2025 Data'!$A$1:$AC$1, 0),FALSE)</f>
        <v>2.1000000000000099</v>
      </c>
      <c r="J131">
        <f>_xlfn.RANK.EQ(Table13[[#This Row],[2025 KenPom Prediction]], Table13[2025 KenPom Prediction], 0)</f>
        <v>137</v>
      </c>
    </row>
    <row r="132" spans="1:10" x14ac:dyDescent="0.45">
      <c r="A132">
        <f>_xlfn.RANK.EQ(Table13[[#This Row],[Pre Season ELO]], Table13[Pre Season ELO], 0)</f>
        <v>131</v>
      </c>
      <c r="B132" t="s">
        <v>155</v>
      </c>
      <c r="C132" t="s">
        <v>52</v>
      </c>
      <c r="D132" t="str">
        <f>VLOOKUP(Table13[[#This Row],[conference_idx]], Index!$A$2:$B$32, 2, FALSE)</f>
        <v>Atlantic 10</v>
      </c>
      <c r="E132" s="2">
        <v>1544.7205697387799</v>
      </c>
      <c r="F132">
        <f>VLOOKUP(Table13[[#This Row],[Team]], '2024 Data'!$A$2:$AC$365, MATCH("AdjEM", '2024 Data'!$A$1:$AC$1,0),FALSE)</f>
        <v>9.1999999999999993</v>
      </c>
      <c r="G132">
        <f>_xlfn.RANK.EQ(Table13[[#This Row],[2024 End of Season KenPom Rating]], Table13[2024 End of Season KenPom Rating], 0)</f>
        <v>88</v>
      </c>
      <c r="H132">
        <f>Table13[[#This Row],[2024 End of Season KenPom Rank]]-Table13[[#This Row],[Pre Season Elo Rank]]</f>
        <v>-43</v>
      </c>
      <c r="I132">
        <f>VLOOKUP(Table13[[#This Row],[Team]], '2025 Data'!$A$2:$AC$365, MATCH("AdjEM", '2025 Data'!$A$1:$AC$1, 0),FALSE)</f>
        <v>1.8</v>
      </c>
      <c r="J132">
        <f>_xlfn.RANK.EQ(Table13[[#This Row],[2025 KenPom Prediction]], Table13[2025 KenPom Prediction], 0)</f>
        <v>142</v>
      </c>
    </row>
    <row r="133" spans="1:10" x14ac:dyDescent="0.45">
      <c r="A133">
        <f>_xlfn.RANK.EQ(Table13[[#This Row],[Pre Season ELO]], Table13[Pre Season ELO], 0)</f>
        <v>132</v>
      </c>
      <c r="B133" t="s">
        <v>156</v>
      </c>
      <c r="C133" t="s">
        <v>52</v>
      </c>
      <c r="D133" t="str">
        <f>VLOOKUP(Table13[[#This Row],[conference_idx]], Index!$A$2:$B$32, 2, FALSE)</f>
        <v>Atlantic 10</v>
      </c>
      <c r="E133" s="2">
        <v>1544.70447144745</v>
      </c>
      <c r="F133">
        <f>VLOOKUP(Table13[[#This Row],[Team]], '2024 Data'!$A$2:$AC$365, MATCH("AdjEM", '2024 Data'!$A$1:$AC$1,0),FALSE)</f>
        <v>-3.8</v>
      </c>
      <c r="G133">
        <f>_xlfn.RANK.EQ(Table13[[#This Row],[2024 End of Season KenPom Rating]], Table13[2024 End of Season KenPom Rating], 0)</f>
        <v>208</v>
      </c>
      <c r="H133">
        <f>Table13[[#This Row],[2024 End of Season KenPom Rank]]-Table13[[#This Row],[Pre Season Elo Rank]]</f>
        <v>76</v>
      </c>
      <c r="I133">
        <f>VLOOKUP(Table13[[#This Row],[Team]], '2025 Data'!$A$2:$AC$365, MATCH("AdjEM", '2025 Data'!$A$1:$AC$1, 0),FALSE)</f>
        <v>3.5999999999999899</v>
      </c>
      <c r="J133">
        <f>_xlfn.RANK.EQ(Table13[[#This Row],[2025 KenPom Prediction]], Table13[2025 KenPom Prediction], 0)</f>
        <v>120</v>
      </c>
    </row>
    <row r="134" spans="1:10" x14ac:dyDescent="0.45">
      <c r="A134">
        <f>_xlfn.RANK.EQ(Table13[[#This Row],[Pre Season ELO]], Table13[Pre Season ELO], 0)</f>
        <v>133</v>
      </c>
      <c r="B134" t="s">
        <v>157</v>
      </c>
      <c r="C134" t="s">
        <v>52</v>
      </c>
      <c r="D134" t="str">
        <f>VLOOKUP(Table13[[#This Row],[conference_idx]], Index!$A$2:$B$32, 2, FALSE)</f>
        <v>Atlantic 10</v>
      </c>
      <c r="E134" s="2">
        <v>1542.8326503209501</v>
      </c>
      <c r="F134">
        <f>VLOOKUP(Table13[[#This Row],[Team]], '2024 Data'!$A$2:$AC$365, MATCH("AdjEM", '2024 Data'!$A$1:$AC$1,0),FALSE)</f>
        <v>7.3</v>
      </c>
      <c r="G134">
        <f>_xlfn.RANK.EQ(Table13[[#This Row],[2024 End of Season KenPom Rating]], Table13[2024 End of Season KenPom Rating], 0)</f>
        <v>102</v>
      </c>
      <c r="H134">
        <f>Table13[[#This Row],[2024 End of Season KenPom Rank]]-Table13[[#This Row],[Pre Season Elo Rank]]</f>
        <v>-31</v>
      </c>
      <c r="I134">
        <f>VLOOKUP(Table13[[#This Row],[Team]], '2025 Data'!$A$2:$AC$365, MATCH("AdjEM", '2025 Data'!$A$1:$AC$1, 0),FALSE)</f>
        <v>3.5999999999999899</v>
      </c>
      <c r="J134">
        <f>_xlfn.RANK.EQ(Table13[[#This Row],[2025 KenPom Prediction]], Table13[2025 KenPom Prediction], 0)</f>
        <v>120</v>
      </c>
    </row>
    <row r="135" spans="1:10" x14ac:dyDescent="0.45">
      <c r="A135">
        <f>_xlfn.RANK.EQ(Table13[[#This Row],[Pre Season ELO]], Table13[Pre Season ELO], 0)</f>
        <v>134</v>
      </c>
      <c r="B135" t="s">
        <v>158</v>
      </c>
      <c r="C135" t="s">
        <v>135</v>
      </c>
      <c r="D135" t="str">
        <f>VLOOKUP(Table13[[#This Row],[conference_idx]], Index!$A$2:$B$32, 2, FALSE)</f>
        <v>MAC</v>
      </c>
      <c r="E135" s="2">
        <v>1542.5775974061701</v>
      </c>
      <c r="F135">
        <f>VLOOKUP(Table13[[#This Row],[Team]], '2024 Data'!$A$2:$AC$365, MATCH("AdjEM", '2024 Data'!$A$1:$AC$1,0),FALSE)</f>
        <v>-0.90000000000000602</v>
      </c>
      <c r="G135">
        <f>_xlfn.RANK.EQ(Table13[[#This Row],[2024 End of Season KenPom Rating]], Table13[2024 End of Season KenPom Rating], 0)</f>
        <v>174</v>
      </c>
      <c r="H135">
        <f>Table13[[#This Row],[2024 End of Season KenPom Rank]]-Table13[[#This Row],[Pre Season Elo Rank]]</f>
        <v>40</v>
      </c>
      <c r="I135">
        <f>VLOOKUP(Table13[[#This Row],[Team]], '2025 Data'!$A$2:$AC$365, MATCH("AdjEM", '2025 Data'!$A$1:$AC$1, 0),FALSE)</f>
        <v>2.2000000000000002</v>
      </c>
      <c r="J135">
        <f>_xlfn.RANK.EQ(Table13[[#This Row],[2025 KenPom Prediction]], Table13[2025 KenPom Prediction], 0)</f>
        <v>136</v>
      </c>
    </row>
    <row r="136" spans="1:10" x14ac:dyDescent="0.45">
      <c r="A136">
        <f>_xlfn.RANK.EQ(Table13[[#This Row],[Pre Season ELO]], Table13[Pre Season ELO], 0)</f>
        <v>135</v>
      </c>
      <c r="B136" t="s">
        <v>159</v>
      </c>
      <c r="C136" t="s">
        <v>15</v>
      </c>
      <c r="D136" t="str">
        <f>VLOOKUP(Table13[[#This Row],[conference_idx]], Index!$A$2:$B$32, 2, FALSE)</f>
        <v>Big East</v>
      </c>
      <c r="E136" s="2">
        <v>1540.4945977697801</v>
      </c>
      <c r="F136">
        <f>VLOOKUP(Table13[[#This Row],[Team]], '2024 Data'!$A$2:$AC$365, MATCH("AdjEM", '2024 Data'!$A$1:$AC$1,0),FALSE)</f>
        <v>-11</v>
      </c>
      <c r="G136">
        <f>_xlfn.RANK.EQ(Table13[[#This Row],[2024 End of Season KenPom Rating]], Table13[2024 End of Season KenPom Rating], 0)</f>
        <v>304</v>
      </c>
      <c r="H136">
        <f>Table13[[#This Row],[2024 End of Season KenPom Rank]]-Table13[[#This Row],[Pre Season Elo Rank]]</f>
        <v>169</v>
      </c>
      <c r="I136">
        <f>VLOOKUP(Table13[[#This Row],[Team]], '2025 Data'!$A$2:$AC$365, MATCH("AdjEM", '2025 Data'!$A$1:$AC$1, 0),FALSE)</f>
        <v>-0.40000000000000602</v>
      </c>
      <c r="J136">
        <f>_xlfn.RANK.EQ(Table13[[#This Row],[2025 KenPom Prediction]], Table13[2025 KenPom Prediction], 0)</f>
        <v>162</v>
      </c>
    </row>
    <row r="137" spans="1:10" x14ac:dyDescent="0.45">
      <c r="A137">
        <f>_xlfn.RANK.EQ(Table13[[#This Row],[Pre Season ELO]], Table13[Pre Season ELO], 0)</f>
        <v>136</v>
      </c>
      <c r="B137" t="s">
        <v>160</v>
      </c>
      <c r="C137" t="s">
        <v>129</v>
      </c>
      <c r="D137" t="str">
        <f>VLOOKUP(Table13[[#This Row],[conference_idx]], Index!$A$2:$B$32, 2, FALSE)</f>
        <v>Sun Belt</v>
      </c>
      <c r="E137" s="2">
        <v>1539.27040337161</v>
      </c>
      <c r="F137">
        <f>VLOOKUP(Table13[[#This Row],[Team]], '2024 Data'!$A$2:$AC$365, MATCH("AdjEM", '2024 Data'!$A$1:$AC$1,0),FALSE)</f>
        <v>9.8000000000000096</v>
      </c>
      <c r="G137">
        <f>_xlfn.RANK.EQ(Table13[[#This Row],[2024 End of Season KenPom Rating]], Table13[2024 End of Season KenPom Rating], 0)</f>
        <v>83</v>
      </c>
      <c r="H137">
        <f>Table13[[#This Row],[2024 End of Season KenPom Rank]]-Table13[[#This Row],[Pre Season Elo Rank]]</f>
        <v>-53</v>
      </c>
      <c r="I137">
        <f>VLOOKUP(Table13[[#This Row],[Team]], '2025 Data'!$A$2:$AC$365, MATCH("AdjEM", '2025 Data'!$A$1:$AC$1, 0),FALSE)</f>
        <v>4</v>
      </c>
      <c r="J137">
        <f>_xlfn.RANK.EQ(Table13[[#This Row],[2025 KenPom Prediction]], Table13[2025 KenPom Prediction], 0)</f>
        <v>116</v>
      </c>
    </row>
    <row r="138" spans="1:10" x14ac:dyDescent="0.45">
      <c r="A138">
        <f>_xlfn.RANK.EQ(Table13[[#This Row],[Pre Season ELO]], Table13[Pre Season ELO], 0)</f>
        <v>137</v>
      </c>
      <c r="B138" t="s">
        <v>161</v>
      </c>
      <c r="C138" t="s">
        <v>52</v>
      </c>
      <c r="D138" t="str">
        <f>VLOOKUP(Table13[[#This Row],[conference_idx]], Index!$A$2:$B$32, 2, FALSE)</f>
        <v>Atlantic 10</v>
      </c>
      <c r="E138" s="2">
        <v>1538.66954972859</v>
      </c>
      <c r="F138">
        <f>VLOOKUP(Table13[[#This Row],[Team]], '2024 Data'!$A$2:$AC$365, MATCH("AdjEM", '2024 Data'!$A$1:$AC$1,0),FALSE)</f>
        <v>4.3</v>
      </c>
      <c r="G138">
        <f>_xlfn.RANK.EQ(Table13[[#This Row],[2024 End of Season KenPom Rating]], Table13[2024 End of Season KenPom Rating], 0)</f>
        <v>125</v>
      </c>
      <c r="H138">
        <f>Table13[[#This Row],[2024 End of Season KenPom Rank]]-Table13[[#This Row],[Pre Season Elo Rank]]</f>
        <v>-12</v>
      </c>
      <c r="I138">
        <f>VLOOKUP(Table13[[#This Row],[Team]], '2025 Data'!$A$2:$AC$365, MATCH("AdjEM", '2025 Data'!$A$1:$AC$1, 0),FALSE)</f>
        <v>3.5</v>
      </c>
      <c r="J138">
        <f>_xlfn.RANK.EQ(Table13[[#This Row],[2025 KenPom Prediction]], Table13[2025 KenPom Prediction], 0)</f>
        <v>124</v>
      </c>
    </row>
    <row r="139" spans="1:10" x14ac:dyDescent="0.45">
      <c r="A139">
        <f>_xlfn.RANK.EQ(Table13[[#This Row],[Pre Season ELO]], Table13[Pre Season ELO], 0)</f>
        <v>138</v>
      </c>
      <c r="B139" t="s">
        <v>162</v>
      </c>
      <c r="C139" t="s">
        <v>55</v>
      </c>
      <c r="D139" t="str">
        <f>VLOOKUP(Table13[[#This Row],[conference_idx]], Index!$A$2:$B$32, 2, FALSE)</f>
        <v>American</v>
      </c>
      <c r="E139" s="2">
        <v>1537.24163272025</v>
      </c>
      <c r="F139">
        <f>VLOOKUP(Table13[[#This Row],[Team]], '2024 Data'!$A$2:$AC$365, MATCH("AdjEM", '2024 Data'!$A$1:$AC$1,0),FALSE)</f>
        <v>-2.2000000000000002</v>
      </c>
      <c r="G139">
        <f>_xlfn.RANK.EQ(Table13[[#This Row],[2024 End of Season KenPom Rating]], Table13[2024 End of Season KenPom Rating], 0)</f>
        <v>183</v>
      </c>
      <c r="H139">
        <f>Table13[[#This Row],[2024 End of Season KenPom Rank]]-Table13[[#This Row],[Pre Season Elo Rank]]</f>
        <v>45</v>
      </c>
      <c r="I139">
        <f>VLOOKUP(Table13[[#This Row],[Team]], '2025 Data'!$A$2:$AC$365, MATCH("AdjEM", '2025 Data'!$A$1:$AC$1, 0),FALSE)</f>
        <v>2</v>
      </c>
      <c r="J139">
        <f>_xlfn.RANK.EQ(Table13[[#This Row],[2025 KenPom Prediction]], Table13[2025 KenPom Prediction], 0)</f>
        <v>140</v>
      </c>
    </row>
    <row r="140" spans="1:10" x14ac:dyDescent="0.45">
      <c r="A140">
        <f>_xlfn.RANK.EQ(Table13[[#This Row],[Pre Season ELO]], Table13[Pre Season ELO], 0)</f>
        <v>139</v>
      </c>
      <c r="B140" t="s">
        <v>163</v>
      </c>
      <c r="C140" t="s">
        <v>13</v>
      </c>
      <c r="D140" t="str">
        <f>VLOOKUP(Table13[[#This Row],[conference_idx]], Index!$A$2:$B$32, 2, FALSE)</f>
        <v>WCC</v>
      </c>
      <c r="E140" s="2">
        <v>1536.9479438734099</v>
      </c>
      <c r="F140">
        <f>VLOOKUP(Table13[[#This Row],[Team]], '2024 Data'!$A$2:$AC$365, MATCH("AdjEM", '2024 Data'!$A$1:$AC$1,0),FALSE)</f>
        <v>-2.2999999999999998</v>
      </c>
      <c r="G140">
        <f>_xlfn.RANK.EQ(Table13[[#This Row],[2024 End of Season KenPom Rating]], Table13[2024 End of Season KenPom Rating], 0)</f>
        <v>185</v>
      </c>
      <c r="H140">
        <f>Table13[[#This Row],[2024 End of Season KenPom Rank]]-Table13[[#This Row],[Pre Season Elo Rank]]</f>
        <v>46</v>
      </c>
      <c r="I140">
        <f>VLOOKUP(Table13[[#This Row],[Team]], '2025 Data'!$A$2:$AC$365, MATCH("AdjEM", '2025 Data'!$A$1:$AC$1, 0),FALSE)</f>
        <v>2.8999999999999901</v>
      </c>
      <c r="J140">
        <f>_xlfn.RANK.EQ(Table13[[#This Row],[2025 KenPom Prediction]], Table13[2025 KenPom Prediction], 0)</f>
        <v>130</v>
      </c>
    </row>
    <row r="141" spans="1:10" x14ac:dyDescent="0.45">
      <c r="A141">
        <f>_xlfn.RANK.EQ(Table13[[#This Row],[Pre Season ELO]], Table13[Pre Season ELO], 0)</f>
        <v>140</v>
      </c>
      <c r="B141" t="s">
        <v>164</v>
      </c>
      <c r="C141" t="s">
        <v>117</v>
      </c>
      <c r="D141" t="str">
        <f>VLOOKUP(Table13[[#This Row],[conference_idx]], Index!$A$2:$B$32, 2, FALSE)</f>
        <v>Big West</v>
      </c>
      <c r="E141" s="2">
        <v>1535.33006976603</v>
      </c>
      <c r="F141">
        <f>VLOOKUP(Table13[[#This Row],[Team]], '2024 Data'!$A$2:$AC$365, MATCH("AdjEM", '2024 Data'!$A$1:$AC$1,0),FALSE)</f>
        <v>-3.5999999999999899</v>
      </c>
      <c r="G141">
        <f>_xlfn.RANK.EQ(Table13[[#This Row],[2024 End of Season KenPom Rating]], Table13[2024 End of Season KenPom Rating], 0)</f>
        <v>206</v>
      </c>
      <c r="H141">
        <f>Table13[[#This Row],[2024 End of Season KenPom Rank]]-Table13[[#This Row],[Pre Season Elo Rank]]</f>
        <v>66</v>
      </c>
      <c r="I141">
        <f>VLOOKUP(Table13[[#This Row],[Team]], '2025 Data'!$A$2:$AC$365, MATCH("AdjEM", '2025 Data'!$A$1:$AC$1, 0),FALSE)</f>
        <v>0.90000000000000602</v>
      </c>
      <c r="J141">
        <f>_xlfn.RANK.EQ(Table13[[#This Row],[2025 KenPom Prediction]], Table13[2025 KenPom Prediction], 0)</f>
        <v>146</v>
      </c>
    </row>
    <row r="142" spans="1:10" x14ac:dyDescent="0.45">
      <c r="A142">
        <f>_xlfn.RANK.EQ(Table13[[#This Row],[Pre Season ELO]], Table13[Pre Season ELO], 0)</f>
        <v>141</v>
      </c>
      <c r="B142" t="s">
        <v>165</v>
      </c>
      <c r="C142" t="s">
        <v>55</v>
      </c>
      <c r="D142" t="str">
        <f>VLOOKUP(Table13[[#This Row],[conference_idx]], Index!$A$2:$B$32, 2, FALSE)</f>
        <v>American</v>
      </c>
      <c r="E142" s="2">
        <v>1535.17261124168</v>
      </c>
      <c r="F142">
        <f>VLOOKUP(Table13[[#This Row],[Team]], '2024 Data'!$A$2:$AC$365, MATCH("AdjEM", '2024 Data'!$A$1:$AC$1,0),FALSE)</f>
        <v>-2.4000000000000101</v>
      </c>
      <c r="G142">
        <f>_xlfn.RANK.EQ(Table13[[#This Row],[2024 End of Season KenPom Rating]], Table13[2024 End of Season KenPom Rating], 0)</f>
        <v>191</v>
      </c>
      <c r="H142">
        <f>Table13[[#This Row],[2024 End of Season KenPom Rank]]-Table13[[#This Row],[Pre Season Elo Rank]]</f>
        <v>50</v>
      </c>
      <c r="I142">
        <f>VLOOKUP(Table13[[#This Row],[Team]], '2025 Data'!$A$2:$AC$365, MATCH("AdjEM", '2025 Data'!$A$1:$AC$1, 0),FALSE)</f>
        <v>3.5</v>
      </c>
      <c r="J142">
        <f>_xlfn.RANK.EQ(Table13[[#This Row],[2025 KenPom Prediction]], Table13[2025 KenPom Prediction], 0)</f>
        <v>124</v>
      </c>
    </row>
    <row r="143" spans="1:10" x14ac:dyDescent="0.45">
      <c r="A143">
        <f>_xlfn.RANK.EQ(Table13[[#This Row],[Pre Season ELO]], Table13[Pre Season ELO], 0)</f>
        <v>142</v>
      </c>
      <c r="B143" t="s">
        <v>166</v>
      </c>
      <c r="C143" t="s">
        <v>114</v>
      </c>
      <c r="D143" t="str">
        <f>VLOOKUP(Table13[[#This Row],[conference_idx]], Index!$A$2:$B$32, 2, FALSE)</f>
        <v>America East</v>
      </c>
      <c r="E143" s="2">
        <v>1532.4952460276199</v>
      </c>
      <c r="F143">
        <f>VLOOKUP(Table13[[#This Row],[Team]], '2024 Data'!$A$2:$AC$365, MATCH("AdjEM", '2024 Data'!$A$1:$AC$1,0),FALSE)</f>
        <v>-0.90000000000000602</v>
      </c>
      <c r="G143">
        <f>_xlfn.RANK.EQ(Table13[[#This Row],[2024 End of Season KenPom Rating]], Table13[2024 End of Season KenPom Rating], 0)</f>
        <v>174</v>
      </c>
      <c r="H143">
        <f>Table13[[#This Row],[2024 End of Season KenPom Rank]]-Table13[[#This Row],[Pre Season Elo Rank]]</f>
        <v>32</v>
      </c>
      <c r="I143">
        <f>VLOOKUP(Table13[[#This Row],[Team]], '2025 Data'!$A$2:$AC$365, MATCH("AdjEM", '2025 Data'!$A$1:$AC$1, 0),FALSE)</f>
        <v>0.79999999999999705</v>
      </c>
      <c r="J143">
        <f>_xlfn.RANK.EQ(Table13[[#This Row],[2025 KenPom Prediction]], Table13[2025 KenPom Prediction], 0)</f>
        <v>149</v>
      </c>
    </row>
    <row r="144" spans="1:10" x14ac:dyDescent="0.45">
      <c r="A144">
        <f>_xlfn.RANK.EQ(Table13[[#This Row],[Pre Season ELO]], Table13[Pre Season ELO], 0)</f>
        <v>143</v>
      </c>
      <c r="B144" t="s">
        <v>167</v>
      </c>
      <c r="C144" t="s">
        <v>52</v>
      </c>
      <c r="D144" t="str">
        <f>VLOOKUP(Table13[[#This Row],[conference_idx]], Index!$A$2:$B$32, 2, FALSE)</f>
        <v>Atlantic 10</v>
      </c>
      <c r="E144" s="2">
        <v>1529.35207693196</v>
      </c>
      <c r="F144">
        <f>VLOOKUP(Table13[[#This Row],[Team]], '2024 Data'!$A$2:$AC$365, MATCH("AdjEM", '2024 Data'!$A$1:$AC$1,0),FALSE)</f>
        <v>-3.4000000000000101</v>
      </c>
      <c r="G144">
        <f>_xlfn.RANK.EQ(Table13[[#This Row],[2024 End of Season KenPom Rating]], Table13[2024 End of Season KenPom Rating], 0)</f>
        <v>205</v>
      </c>
      <c r="H144">
        <f>Table13[[#This Row],[2024 End of Season KenPom Rank]]-Table13[[#This Row],[Pre Season Elo Rank]]</f>
        <v>62</v>
      </c>
      <c r="I144">
        <f>VLOOKUP(Table13[[#This Row],[Team]], '2025 Data'!$A$2:$AC$365, MATCH("AdjEM", '2025 Data'!$A$1:$AC$1, 0),FALSE)</f>
        <v>-0.20000000000000301</v>
      </c>
      <c r="J144">
        <f>_xlfn.RANK.EQ(Table13[[#This Row],[2025 KenPom Prediction]], Table13[2025 KenPom Prediction], 0)</f>
        <v>158</v>
      </c>
    </row>
    <row r="145" spans="1:10" x14ac:dyDescent="0.45">
      <c r="A145">
        <f>_xlfn.RANK.EQ(Table13[[#This Row],[Pre Season ELO]], Table13[Pre Season ELO], 0)</f>
        <v>144</v>
      </c>
      <c r="B145" t="s">
        <v>168</v>
      </c>
      <c r="C145" t="s">
        <v>52</v>
      </c>
      <c r="D145" t="str">
        <f>VLOOKUP(Table13[[#This Row],[conference_idx]], Index!$A$2:$B$32, 2, FALSE)</f>
        <v>Atlantic 10</v>
      </c>
      <c r="E145" s="2">
        <v>1528.5960492701599</v>
      </c>
      <c r="F145">
        <f>VLOOKUP(Table13[[#This Row],[Team]], '2024 Data'!$A$2:$AC$365, MATCH("AdjEM", '2024 Data'!$A$1:$AC$1,0),FALSE)</f>
        <v>9.1000000000000103</v>
      </c>
      <c r="G145">
        <f>_xlfn.RANK.EQ(Table13[[#This Row],[2024 End of Season KenPom Rating]], Table13[2024 End of Season KenPom Rating], 0)</f>
        <v>89</v>
      </c>
      <c r="H145">
        <f>Table13[[#This Row],[2024 End of Season KenPom Rank]]-Table13[[#This Row],[Pre Season Elo Rank]]</f>
        <v>-55</v>
      </c>
      <c r="I145">
        <f>VLOOKUP(Table13[[#This Row],[Team]], '2025 Data'!$A$2:$AC$365, MATCH("AdjEM", '2025 Data'!$A$1:$AC$1, 0),FALSE)</f>
        <v>2.0999999999999899</v>
      </c>
      <c r="J145">
        <f>_xlfn.RANK.EQ(Table13[[#This Row],[2025 KenPom Prediction]], Table13[2025 KenPom Prediction], 0)</f>
        <v>138</v>
      </c>
    </row>
    <row r="146" spans="1:10" x14ac:dyDescent="0.45">
      <c r="A146">
        <f>_xlfn.RANK.EQ(Table13[[#This Row],[Pre Season ELO]], Table13[Pre Season ELO], 0)</f>
        <v>145</v>
      </c>
      <c r="B146" t="s">
        <v>169</v>
      </c>
      <c r="C146" t="s">
        <v>55</v>
      </c>
      <c r="D146" t="str">
        <f>VLOOKUP(Table13[[#This Row],[conference_idx]], Index!$A$2:$B$32, 2, FALSE)</f>
        <v>American</v>
      </c>
      <c r="E146" s="2">
        <v>1527.82728480078</v>
      </c>
      <c r="F146">
        <f>VLOOKUP(Table13[[#This Row],[Team]], '2024 Data'!$A$2:$AC$365, MATCH("AdjEM", '2024 Data'!$A$1:$AC$1,0),FALSE)</f>
        <v>-2.2999999999999998</v>
      </c>
      <c r="G146">
        <f>_xlfn.RANK.EQ(Table13[[#This Row],[2024 End of Season KenPom Rating]], Table13[2024 End of Season KenPom Rating], 0)</f>
        <v>185</v>
      </c>
      <c r="H146">
        <f>Table13[[#This Row],[2024 End of Season KenPom Rank]]-Table13[[#This Row],[Pre Season Elo Rank]]</f>
        <v>40</v>
      </c>
      <c r="I146">
        <f>VLOOKUP(Table13[[#This Row],[Team]], '2025 Data'!$A$2:$AC$365, MATCH("AdjEM", '2025 Data'!$A$1:$AC$1, 0),FALSE)</f>
        <v>0.89999999999999103</v>
      </c>
      <c r="J146">
        <f>_xlfn.RANK.EQ(Table13[[#This Row],[2025 KenPom Prediction]], Table13[2025 KenPom Prediction], 0)</f>
        <v>148</v>
      </c>
    </row>
    <row r="147" spans="1:10" x14ac:dyDescent="0.45">
      <c r="A147">
        <f>_xlfn.RANK.EQ(Table13[[#This Row],[Pre Season ELO]], Table13[Pre Season ELO], 0)</f>
        <v>146</v>
      </c>
      <c r="B147" t="s">
        <v>170</v>
      </c>
      <c r="C147" t="s">
        <v>129</v>
      </c>
      <c r="D147" t="str">
        <f>VLOOKUP(Table13[[#This Row],[conference_idx]], Index!$A$2:$B$32, 2, FALSE)</f>
        <v>Sun Belt</v>
      </c>
      <c r="E147" s="2">
        <v>1524.5024370620699</v>
      </c>
      <c r="F147">
        <f>VLOOKUP(Table13[[#This Row],[Team]], '2024 Data'!$A$2:$AC$365, MATCH("AdjEM", '2024 Data'!$A$1:$AC$1,0),FALSE)</f>
        <v>12.4</v>
      </c>
      <c r="G147">
        <f>_xlfn.RANK.EQ(Table13[[#This Row],[2024 End of Season KenPom Rating]], Table13[2024 End of Season KenPom Rating], 0)</f>
        <v>63</v>
      </c>
      <c r="H147">
        <f>Table13[[#This Row],[2024 End of Season KenPom Rank]]-Table13[[#This Row],[Pre Season Elo Rank]]</f>
        <v>-83</v>
      </c>
      <c r="I147">
        <f>VLOOKUP(Table13[[#This Row],[Team]], '2025 Data'!$A$2:$AC$365, MATCH("AdjEM", '2025 Data'!$A$1:$AC$1, 0),FALSE)</f>
        <v>-0.59999999999999398</v>
      </c>
      <c r="J147">
        <f>_xlfn.RANK.EQ(Table13[[#This Row],[2025 KenPom Prediction]], Table13[2025 KenPom Prediction], 0)</f>
        <v>168</v>
      </c>
    </row>
    <row r="148" spans="1:10" x14ac:dyDescent="0.45">
      <c r="A148">
        <f>_xlfn.RANK.EQ(Table13[[#This Row],[Pre Season ELO]], Table13[Pre Season ELO], 0)</f>
        <v>147</v>
      </c>
      <c r="B148" t="s">
        <v>171</v>
      </c>
      <c r="C148" t="s">
        <v>117</v>
      </c>
      <c r="D148" t="str">
        <f>VLOOKUP(Table13[[#This Row],[conference_idx]], Index!$A$2:$B$32, 2, FALSE)</f>
        <v>Big West</v>
      </c>
      <c r="E148" s="2">
        <v>1523.5342890038</v>
      </c>
      <c r="F148">
        <f>VLOOKUP(Table13[[#This Row],[Team]], '2024 Data'!$A$2:$AC$365, MATCH("AdjEM", '2024 Data'!$A$1:$AC$1,0),FALSE)</f>
        <v>3.7</v>
      </c>
      <c r="G148">
        <f>_xlfn.RANK.EQ(Table13[[#This Row],[2024 End of Season KenPom Rating]], Table13[2024 End of Season KenPom Rating], 0)</f>
        <v>130</v>
      </c>
      <c r="H148">
        <f>Table13[[#This Row],[2024 End of Season KenPom Rank]]-Table13[[#This Row],[Pre Season Elo Rank]]</f>
        <v>-17</v>
      </c>
      <c r="I148">
        <f>VLOOKUP(Table13[[#This Row],[Team]], '2025 Data'!$A$2:$AC$365, MATCH("AdjEM", '2025 Data'!$A$1:$AC$1, 0),FALSE)</f>
        <v>3</v>
      </c>
      <c r="J148">
        <f>_xlfn.RANK.EQ(Table13[[#This Row],[2025 KenPom Prediction]], Table13[2025 KenPom Prediction], 0)</f>
        <v>129</v>
      </c>
    </row>
    <row r="149" spans="1:10" x14ac:dyDescent="0.45">
      <c r="A149">
        <f>_xlfn.RANK.EQ(Table13[[#This Row],[Pre Season ELO]], Table13[Pre Season ELO], 0)</f>
        <v>148</v>
      </c>
      <c r="B149" t="s">
        <v>172</v>
      </c>
      <c r="C149" t="s">
        <v>143</v>
      </c>
      <c r="D149" t="str">
        <f>VLOOKUP(Table13[[#This Row],[conference_idx]], Index!$A$2:$B$32, 2, FALSE)</f>
        <v>SoCon</v>
      </c>
      <c r="E149" s="2">
        <v>1523.4870218835499</v>
      </c>
      <c r="F149">
        <f>VLOOKUP(Table13[[#This Row],[Team]], '2024 Data'!$A$2:$AC$365, MATCH("AdjEM", '2024 Data'!$A$1:$AC$1,0),FALSE)</f>
        <v>2.5</v>
      </c>
      <c r="G149">
        <f>_xlfn.RANK.EQ(Table13[[#This Row],[2024 End of Season KenPom Rating]], Table13[2024 End of Season KenPom Rating], 0)</f>
        <v>140</v>
      </c>
      <c r="H149">
        <f>Table13[[#This Row],[2024 End of Season KenPom Rank]]-Table13[[#This Row],[Pre Season Elo Rank]]</f>
        <v>-8</v>
      </c>
      <c r="I149">
        <f>VLOOKUP(Table13[[#This Row],[Team]], '2025 Data'!$A$2:$AC$365, MATCH("AdjEM", '2025 Data'!$A$1:$AC$1, 0),FALSE)</f>
        <v>2.5</v>
      </c>
      <c r="J149">
        <f>_xlfn.RANK.EQ(Table13[[#This Row],[2025 KenPom Prediction]], Table13[2025 KenPom Prediction], 0)</f>
        <v>134</v>
      </c>
    </row>
    <row r="150" spans="1:10" x14ac:dyDescent="0.45">
      <c r="A150">
        <f>_xlfn.RANK.EQ(Table13[[#This Row],[Pre Season ELO]], Table13[Pre Season ELO], 0)</f>
        <v>149</v>
      </c>
      <c r="B150" t="s">
        <v>173</v>
      </c>
      <c r="C150" t="s">
        <v>13</v>
      </c>
      <c r="D150" t="str">
        <f>VLOOKUP(Table13[[#This Row],[conference_idx]], Index!$A$2:$B$32, 2, FALSE)</f>
        <v>WCC</v>
      </c>
      <c r="E150" s="2">
        <v>1520.72305690188</v>
      </c>
      <c r="F150">
        <f>VLOOKUP(Table13[[#This Row],[Team]], '2024 Data'!$A$2:$AC$365, MATCH("AdjEM", '2024 Data'!$A$1:$AC$1,0),FALSE)</f>
        <v>1.0999999999999901</v>
      </c>
      <c r="G150">
        <f>_xlfn.RANK.EQ(Table13[[#This Row],[2024 End of Season KenPom Rating]], Table13[2024 End of Season KenPom Rating], 0)</f>
        <v>155</v>
      </c>
      <c r="H150">
        <f>Table13[[#This Row],[2024 End of Season KenPom Rank]]-Table13[[#This Row],[Pre Season Elo Rank]]</f>
        <v>6</v>
      </c>
      <c r="I150">
        <f>VLOOKUP(Table13[[#This Row],[Team]], '2025 Data'!$A$2:$AC$365, MATCH("AdjEM", '2025 Data'!$A$1:$AC$1, 0),FALSE)</f>
        <v>1.69999999999999</v>
      </c>
      <c r="J150">
        <f>_xlfn.RANK.EQ(Table13[[#This Row],[2025 KenPom Prediction]], Table13[2025 KenPom Prediction], 0)</f>
        <v>144</v>
      </c>
    </row>
    <row r="151" spans="1:10" x14ac:dyDescent="0.45">
      <c r="A151">
        <f>_xlfn.RANK.EQ(Table13[[#This Row],[Pre Season ELO]], Table13[Pre Season ELO], 0)</f>
        <v>150</v>
      </c>
      <c r="B151" t="s">
        <v>174</v>
      </c>
      <c r="C151" t="s">
        <v>175</v>
      </c>
      <c r="D151" t="str">
        <f>VLOOKUP(Table13[[#This Row],[conference_idx]], Index!$A$2:$B$32, 2, FALSE)</f>
        <v>Horizon</v>
      </c>
      <c r="E151" s="2">
        <v>1515.97722865168</v>
      </c>
      <c r="F151">
        <f>VLOOKUP(Table13[[#This Row],[Team]], '2024 Data'!$A$2:$AC$365, MATCH("AdjEM", '2024 Data'!$A$1:$AC$1,0),FALSE)</f>
        <v>0.80000000000001104</v>
      </c>
      <c r="G151">
        <f>_xlfn.RANK.EQ(Table13[[#This Row],[2024 End of Season KenPom Rating]], Table13[2024 End of Season KenPom Rating], 0)</f>
        <v>157</v>
      </c>
      <c r="H151">
        <f>Table13[[#This Row],[2024 End of Season KenPom Rank]]-Table13[[#This Row],[Pre Season Elo Rank]]</f>
        <v>7</v>
      </c>
      <c r="I151">
        <f>VLOOKUP(Table13[[#This Row],[Team]], '2025 Data'!$A$2:$AC$365, MATCH("AdjEM", '2025 Data'!$A$1:$AC$1, 0),FALSE)</f>
        <v>1.7</v>
      </c>
      <c r="J151">
        <f>_xlfn.RANK.EQ(Table13[[#This Row],[2025 KenPom Prediction]], Table13[2025 KenPom Prediction], 0)</f>
        <v>143</v>
      </c>
    </row>
    <row r="152" spans="1:10" x14ac:dyDescent="0.45">
      <c r="A152">
        <f>_xlfn.RANK.EQ(Table13[[#This Row],[Pre Season ELO]], Table13[Pre Season ELO], 0)</f>
        <v>151</v>
      </c>
      <c r="B152" t="s">
        <v>176</v>
      </c>
      <c r="C152" t="s">
        <v>126</v>
      </c>
      <c r="D152" t="str">
        <f>VLOOKUP(Table13[[#This Row],[conference_idx]], Index!$A$2:$B$32, 2, FALSE)</f>
        <v>CUSA</v>
      </c>
      <c r="E152" s="2">
        <v>1514.6946319905501</v>
      </c>
      <c r="F152">
        <f>VLOOKUP(Table13[[#This Row],[Team]], '2024 Data'!$A$2:$AC$365, MATCH("AdjEM", '2024 Data'!$A$1:$AC$1,0),FALSE)</f>
        <v>-1.0999999999999901</v>
      </c>
      <c r="G152">
        <f>_xlfn.RANK.EQ(Table13[[#This Row],[2024 End of Season KenPom Rating]], Table13[2024 End of Season KenPom Rating], 0)</f>
        <v>178</v>
      </c>
      <c r="H152">
        <f>Table13[[#This Row],[2024 End of Season KenPom Rank]]-Table13[[#This Row],[Pre Season Elo Rank]]</f>
        <v>27</v>
      </c>
      <c r="I152">
        <f>VLOOKUP(Table13[[#This Row],[Team]], '2025 Data'!$A$2:$AC$365, MATCH("AdjEM", '2025 Data'!$A$1:$AC$1, 0),FALSE)</f>
        <v>-0.90000000000000602</v>
      </c>
      <c r="J152">
        <f>_xlfn.RANK.EQ(Table13[[#This Row],[2025 KenPom Prediction]], Table13[2025 KenPom Prediction], 0)</f>
        <v>173</v>
      </c>
    </row>
    <row r="153" spans="1:10" x14ac:dyDescent="0.45">
      <c r="A153">
        <f>_xlfn.RANK.EQ(Table13[[#This Row],[Pre Season ELO]], Table13[Pre Season ELO], 0)</f>
        <v>152</v>
      </c>
      <c r="B153" t="s">
        <v>177</v>
      </c>
      <c r="C153" t="s">
        <v>104</v>
      </c>
      <c r="D153" t="str">
        <f>VLOOKUP(Table13[[#This Row],[conference_idx]], Index!$A$2:$B$32, 2, FALSE)</f>
        <v>Southland</v>
      </c>
      <c r="E153" s="2">
        <v>1514.60606871807</v>
      </c>
      <c r="F153">
        <f>VLOOKUP(Table13[[#This Row],[Team]], '2024 Data'!$A$2:$AC$365, MATCH("AdjEM", '2024 Data'!$A$1:$AC$1,0),FALSE)</f>
        <v>-0.59999999999999398</v>
      </c>
      <c r="G153">
        <f>_xlfn.RANK.EQ(Table13[[#This Row],[2024 End of Season KenPom Rating]], Table13[2024 End of Season KenPom Rating], 0)</f>
        <v>170</v>
      </c>
      <c r="H153">
        <f>Table13[[#This Row],[2024 End of Season KenPom Rank]]-Table13[[#This Row],[Pre Season Elo Rank]]</f>
        <v>18</v>
      </c>
      <c r="I153">
        <f>VLOOKUP(Table13[[#This Row],[Team]], '2025 Data'!$A$2:$AC$365, MATCH("AdjEM", '2025 Data'!$A$1:$AC$1, 0),FALSE)</f>
        <v>0.40000000000000602</v>
      </c>
      <c r="J153">
        <f>_xlfn.RANK.EQ(Table13[[#This Row],[2025 KenPom Prediction]], Table13[2025 KenPom Prediction], 0)</f>
        <v>152</v>
      </c>
    </row>
    <row r="154" spans="1:10" x14ac:dyDescent="0.45">
      <c r="A154">
        <f>_xlfn.RANK.EQ(Table13[[#This Row],[Pre Season ELO]], Table13[Pre Season ELO], 0)</f>
        <v>153</v>
      </c>
      <c r="B154" t="s">
        <v>178</v>
      </c>
      <c r="C154" t="s">
        <v>106</v>
      </c>
      <c r="D154" t="str">
        <f>VLOOKUP(Table13[[#This Row],[conference_idx]], Index!$A$2:$B$32, 2, FALSE)</f>
        <v>Missouri Valley</v>
      </c>
      <c r="E154" s="2">
        <v>1508.7977899699299</v>
      </c>
      <c r="F154">
        <f>VLOOKUP(Table13[[#This Row],[Team]], '2024 Data'!$A$2:$AC$365, MATCH("AdjEM", '2024 Data'!$A$1:$AC$1,0),FALSE)</f>
        <v>4.5</v>
      </c>
      <c r="G154">
        <f>_xlfn.RANK.EQ(Table13[[#This Row],[2024 End of Season KenPom Rating]], Table13[2024 End of Season KenPom Rating], 0)</f>
        <v>123</v>
      </c>
      <c r="H154">
        <f>Table13[[#This Row],[2024 End of Season KenPom Rank]]-Table13[[#This Row],[Pre Season Elo Rank]]</f>
        <v>-30</v>
      </c>
      <c r="I154">
        <f>VLOOKUP(Table13[[#This Row],[Team]], '2025 Data'!$A$2:$AC$365, MATCH("AdjEM", '2025 Data'!$A$1:$AC$1, 0),FALSE)</f>
        <v>1.3</v>
      </c>
      <c r="J154">
        <f>_xlfn.RANK.EQ(Table13[[#This Row],[2025 KenPom Prediction]], Table13[2025 KenPom Prediction], 0)</f>
        <v>145</v>
      </c>
    </row>
    <row r="155" spans="1:10" x14ac:dyDescent="0.45">
      <c r="A155">
        <f>_xlfn.RANK.EQ(Table13[[#This Row],[Pre Season ELO]], Table13[Pre Season ELO], 0)</f>
        <v>154</v>
      </c>
      <c r="B155" t="s">
        <v>179</v>
      </c>
      <c r="C155" t="s">
        <v>61</v>
      </c>
      <c r="D155" t="str">
        <f>VLOOKUP(Table13[[#This Row],[conference_idx]], Index!$A$2:$B$32, 2, FALSE)</f>
        <v>WAC</v>
      </c>
      <c r="E155" s="2">
        <v>1507.6145879262799</v>
      </c>
      <c r="F155">
        <f>VLOOKUP(Table13[[#This Row],[Team]], '2024 Data'!$A$2:$AC$365, MATCH("AdjEM", '2024 Data'!$A$1:$AC$1,0),FALSE)</f>
        <v>-2.5</v>
      </c>
      <c r="G155">
        <f>_xlfn.RANK.EQ(Table13[[#This Row],[2024 End of Season KenPom Rating]], Table13[2024 End of Season KenPom Rating], 0)</f>
        <v>193</v>
      </c>
      <c r="H155">
        <f>Table13[[#This Row],[2024 End of Season KenPom Rank]]-Table13[[#This Row],[Pre Season Elo Rank]]</f>
        <v>39</v>
      </c>
      <c r="I155">
        <f>VLOOKUP(Table13[[#This Row],[Team]], '2025 Data'!$A$2:$AC$365, MATCH("AdjEM", '2025 Data'!$A$1:$AC$1, 0),FALSE)</f>
        <v>1.9000000000000099</v>
      </c>
      <c r="J155">
        <f>_xlfn.RANK.EQ(Table13[[#This Row],[2025 KenPom Prediction]], Table13[2025 KenPom Prediction], 0)</f>
        <v>141</v>
      </c>
    </row>
    <row r="156" spans="1:10" x14ac:dyDescent="0.45">
      <c r="A156">
        <f>_xlfn.RANK.EQ(Table13[[#This Row],[Pre Season ELO]], Table13[Pre Season ELO], 0)</f>
        <v>155</v>
      </c>
      <c r="B156" t="s">
        <v>180</v>
      </c>
      <c r="C156" t="s">
        <v>61</v>
      </c>
      <c r="D156" t="str">
        <f>VLOOKUP(Table13[[#This Row],[conference_idx]], Index!$A$2:$B$32, 2, FALSE)</f>
        <v>WAC</v>
      </c>
      <c r="E156" s="2">
        <v>1506.7944876542199</v>
      </c>
      <c r="F156">
        <f>VLOOKUP(Table13[[#This Row],[Team]], '2024 Data'!$A$2:$AC$365, MATCH("AdjEM", '2024 Data'!$A$1:$AC$1,0),FALSE)</f>
        <v>5.3</v>
      </c>
      <c r="G156">
        <f>_xlfn.RANK.EQ(Table13[[#This Row],[2024 End of Season KenPom Rating]], Table13[2024 End of Season KenPom Rating], 0)</f>
        <v>114</v>
      </c>
      <c r="H156">
        <f>Table13[[#This Row],[2024 End of Season KenPom Rank]]-Table13[[#This Row],[Pre Season Elo Rank]]</f>
        <v>-41</v>
      </c>
      <c r="I156">
        <f>VLOOKUP(Table13[[#This Row],[Team]], '2025 Data'!$A$2:$AC$365, MATCH("AdjEM", '2025 Data'!$A$1:$AC$1, 0),FALSE)</f>
        <v>-0.29999999999999699</v>
      </c>
      <c r="J156">
        <f>_xlfn.RANK.EQ(Table13[[#This Row],[2025 KenPom Prediction]], Table13[2025 KenPom Prediction], 0)</f>
        <v>159</v>
      </c>
    </row>
    <row r="157" spans="1:10" x14ac:dyDescent="0.45">
      <c r="A157">
        <f>_xlfn.RANK.EQ(Table13[[#This Row],[Pre Season ELO]], Table13[Pre Season ELO], 0)</f>
        <v>156</v>
      </c>
      <c r="B157" t="s">
        <v>181</v>
      </c>
      <c r="C157" t="s">
        <v>175</v>
      </c>
      <c r="D157" t="str">
        <f>VLOOKUP(Table13[[#This Row],[conference_idx]], Index!$A$2:$B$32, 2, FALSE)</f>
        <v>Horizon</v>
      </c>
      <c r="E157" s="2">
        <v>1506.3711974229</v>
      </c>
      <c r="F157">
        <f>VLOOKUP(Table13[[#This Row],[Team]], '2024 Data'!$A$2:$AC$365, MATCH("AdjEM", '2024 Data'!$A$1:$AC$1,0),FALSE)</f>
        <v>-2.2999999999999998</v>
      </c>
      <c r="G157">
        <f>_xlfn.RANK.EQ(Table13[[#This Row],[2024 End of Season KenPom Rating]], Table13[2024 End of Season KenPom Rating], 0)</f>
        <v>185</v>
      </c>
      <c r="H157">
        <f>Table13[[#This Row],[2024 End of Season KenPom Rank]]-Table13[[#This Row],[Pre Season Elo Rank]]</f>
        <v>29</v>
      </c>
      <c r="I157">
        <f>VLOOKUP(Table13[[#This Row],[Team]], '2025 Data'!$A$2:$AC$365, MATCH("AdjEM", '2025 Data'!$A$1:$AC$1, 0),FALSE)</f>
        <v>-0.39999999999999097</v>
      </c>
      <c r="J157">
        <f>_xlfn.RANK.EQ(Table13[[#This Row],[2025 KenPom Prediction]], Table13[2025 KenPom Prediction], 0)</f>
        <v>161</v>
      </c>
    </row>
    <row r="158" spans="1:10" x14ac:dyDescent="0.45">
      <c r="A158">
        <f>_xlfn.RANK.EQ(Table13[[#This Row],[Pre Season ELO]], Table13[Pre Season ELO], 0)</f>
        <v>157</v>
      </c>
      <c r="B158" t="s">
        <v>182</v>
      </c>
      <c r="C158" t="s">
        <v>61</v>
      </c>
      <c r="D158" t="str">
        <f>VLOOKUP(Table13[[#This Row],[conference_idx]], Index!$A$2:$B$32, 2, FALSE)</f>
        <v>WAC</v>
      </c>
      <c r="E158" s="2">
        <v>1505.89959539758</v>
      </c>
      <c r="F158">
        <f>VLOOKUP(Table13[[#This Row],[Team]], '2024 Data'!$A$2:$AC$365, MATCH("AdjEM", '2024 Data'!$A$1:$AC$1,0),FALSE)</f>
        <v>-9.9999999999994302E-2</v>
      </c>
      <c r="G158">
        <f>_xlfn.RANK.EQ(Table13[[#This Row],[2024 End of Season KenPom Rating]], Table13[2024 End of Season KenPom Rating], 0)</f>
        <v>164</v>
      </c>
      <c r="H158">
        <f>Table13[[#This Row],[2024 End of Season KenPom Rank]]-Table13[[#This Row],[Pre Season Elo Rank]]</f>
        <v>7</v>
      </c>
      <c r="I158">
        <f>VLOOKUP(Table13[[#This Row],[Team]], '2025 Data'!$A$2:$AC$365, MATCH("AdjEM", '2025 Data'!$A$1:$AC$1, 0),FALSE)</f>
        <v>0.5</v>
      </c>
      <c r="J158">
        <f>_xlfn.RANK.EQ(Table13[[#This Row],[2025 KenPom Prediction]], Table13[2025 KenPom Prediction], 0)</f>
        <v>150</v>
      </c>
    </row>
    <row r="159" spans="1:10" x14ac:dyDescent="0.45">
      <c r="A159">
        <f>_xlfn.RANK.EQ(Table13[[#This Row],[Pre Season ELO]], Table13[Pre Season ELO], 0)</f>
        <v>158</v>
      </c>
      <c r="B159" t="s">
        <v>183</v>
      </c>
      <c r="C159" t="s">
        <v>143</v>
      </c>
      <c r="D159" t="str">
        <f>VLOOKUP(Table13[[#This Row],[conference_idx]], Index!$A$2:$B$32, 2, FALSE)</f>
        <v>SoCon</v>
      </c>
      <c r="E159" s="2">
        <v>1504.86968482108</v>
      </c>
      <c r="F159">
        <f>VLOOKUP(Table13[[#This Row],[Team]], '2024 Data'!$A$2:$AC$365, MATCH("AdjEM", '2024 Data'!$A$1:$AC$1,0),FALSE)</f>
        <v>-1</v>
      </c>
      <c r="G159">
        <f>_xlfn.RANK.EQ(Table13[[#This Row],[2024 End of Season KenPom Rating]], Table13[2024 End of Season KenPom Rating], 0)</f>
        <v>176</v>
      </c>
      <c r="H159">
        <f>Table13[[#This Row],[2024 End of Season KenPom Rank]]-Table13[[#This Row],[Pre Season Elo Rank]]</f>
        <v>18</v>
      </c>
      <c r="I159">
        <f>VLOOKUP(Table13[[#This Row],[Team]], '2025 Data'!$A$2:$AC$365, MATCH("AdjEM", '2025 Data'!$A$1:$AC$1, 0),FALSE)</f>
        <v>0.5</v>
      </c>
      <c r="J159">
        <f>_xlfn.RANK.EQ(Table13[[#This Row],[2025 KenPom Prediction]], Table13[2025 KenPom Prediction], 0)</f>
        <v>150</v>
      </c>
    </row>
    <row r="160" spans="1:10" x14ac:dyDescent="0.45">
      <c r="A160">
        <f>_xlfn.RANK.EQ(Table13[[#This Row],[Pre Season ELO]], Table13[Pre Season ELO], 0)</f>
        <v>159</v>
      </c>
      <c r="B160" t="s">
        <v>184</v>
      </c>
      <c r="C160" t="s">
        <v>143</v>
      </c>
      <c r="D160" t="str">
        <f>VLOOKUP(Table13[[#This Row],[conference_idx]], Index!$A$2:$B$32, 2, FALSE)</f>
        <v>SoCon</v>
      </c>
      <c r="E160" s="2">
        <v>1504.6349209641901</v>
      </c>
      <c r="F160">
        <f>VLOOKUP(Table13[[#This Row],[Team]], '2024 Data'!$A$2:$AC$365, MATCH("AdjEM", '2024 Data'!$A$1:$AC$1,0),FALSE)</f>
        <v>2.30000000000001</v>
      </c>
      <c r="G160">
        <f>_xlfn.RANK.EQ(Table13[[#This Row],[2024 End of Season KenPom Rating]], Table13[2024 End of Season KenPom Rating], 0)</f>
        <v>141</v>
      </c>
      <c r="H160">
        <f>Table13[[#This Row],[2024 End of Season KenPom Rank]]-Table13[[#This Row],[Pre Season Elo Rank]]</f>
        <v>-18</v>
      </c>
      <c r="I160">
        <f>VLOOKUP(Table13[[#This Row],[Team]], '2025 Data'!$A$2:$AC$365, MATCH("AdjEM", '2025 Data'!$A$1:$AC$1, 0),FALSE)</f>
        <v>-0.5</v>
      </c>
      <c r="J160">
        <f>_xlfn.RANK.EQ(Table13[[#This Row],[2025 KenPom Prediction]], Table13[2025 KenPom Prediction], 0)</f>
        <v>165</v>
      </c>
    </row>
    <row r="161" spans="1:10" x14ac:dyDescent="0.45">
      <c r="A161">
        <f>_xlfn.RANK.EQ(Table13[[#This Row],[Pre Season ELO]], Table13[Pre Season ELO], 0)</f>
        <v>160</v>
      </c>
      <c r="B161" t="s">
        <v>185</v>
      </c>
      <c r="C161" t="s">
        <v>52</v>
      </c>
      <c r="D161" t="str">
        <f>VLOOKUP(Table13[[#This Row],[conference_idx]], Index!$A$2:$B$32, 2, FALSE)</f>
        <v>Atlantic 10</v>
      </c>
      <c r="E161" s="2">
        <v>1500.3738542405299</v>
      </c>
      <c r="F161">
        <f>VLOOKUP(Table13[[#This Row],[Team]], '2024 Data'!$A$2:$AC$365, MATCH("AdjEM", '2024 Data'!$A$1:$AC$1,0),FALSE)</f>
        <v>-2.3999999999999901</v>
      </c>
      <c r="G161">
        <f>_xlfn.RANK.EQ(Table13[[#This Row],[2024 End of Season KenPom Rating]], Table13[2024 End of Season KenPom Rating], 0)</f>
        <v>190</v>
      </c>
      <c r="H161">
        <f>Table13[[#This Row],[2024 End of Season KenPom Rank]]-Table13[[#This Row],[Pre Season Elo Rank]]</f>
        <v>30</v>
      </c>
      <c r="I161">
        <f>VLOOKUP(Table13[[#This Row],[Team]], '2025 Data'!$A$2:$AC$365, MATCH("AdjEM", '2025 Data'!$A$1:$AC$1, 0),FALSE)</f>
        <v>-0.5</v>
      </c>
      <c r="J161">
        <f>_xlfn.RANK.EQ(Table13[[#This Row],[2025 KenPom Prediction]], Table13[2025 KenPom Prediction], 0)</f>
        <v>165</v>
      </c>
    </row>
    <row r="162" spans="1:10" x14ac:dyDescent="0.45">
      <c r="A162">
        <f>_xlfn.RANK.EQ(Table13[[#This Row],[Pre Season ELO]], Table13[Pre Season ELO], 0)</f>
        <v>161</v>
      </c>
      <c r="B162" t="s">
        <v>186</v>
      </c>
      <c r="C162" t="s">
        <v>95</v>
      </c>
      <c r="D162" t="str">
        <f>VLOOKUP(Table13[[#This Row],[conference_idx]], Index!$A$2:$B$32, 2, FALSE)</f>
        <v>Ivy League</v>
      </c>
      <c r="E162" s="2">
        <v>1497.99606824941</v>
      </c>
      <c r="F162">
        <f>VLOOKUP(Table13[[#This Row],[Team]], '2024 Data'!$A$2:$AC$365, MATCH("AdjEM", '2024 Data'!$A$1:$AC$1,0),FALSE)</f>
        <v>7.2</v>
      </c>
      <c r="G162">
        <f>_xlfn.RANK.EQ(Table13[[#This Row],[2024 End of Season KenPom Rating]], Table13[2024 End of Season KenPom Rating], 0)</f>
        <v>103</v>
      </c>
      <c r="H162">
        <f>Table13[[#This Row],[2024 End of Season KenPom Rank]]-Table13[[#This Row],[Pre Season Elo Rank]]</f>
        <v>-58</v>
      </c>
      <c r="I162">
        <f>VLOOKUP(Table13[[#This Row],[Team]], '2025 Data'!$A$2:$AC$365, MATCH("AdjEM", '2025 Data'!$A$1:$AC$1, 0),FALSE)</f>
        <v>-0.40000000000000602</v>
      </c>
      <c r="J162">
        <f>_xlfn.RANK.EQ(Table13[[#This Row],[2025 KenPom Prediction]], Table13[2025 KenPom Prediction], 0)</f>
        <v>162</v>
      </c>
    </row>
    <row r="163" spans="1:10" x14ac:dyDescent="0.45">
      <c r="A163">
        <f>_xlfn.RANK.EQ(Table13[[#This Row],[Pre Season ELO]], Table13[Pre Season ELO], 0)</f>
        <v>162</v>
      </c>
      <c r="B163" t="s">
        <v>187</v>
      </c>
      <c r="C163" t="s">
        <v>141</v>
      </c>
      <c r="D163" t="str">
        <f>VLOOKUP(Table13[[#This Row],[conference_idx]], Index!$A$2:$B$32, 2, FALSE)</f>
        <v>CAA</v>
      </c>
      <c r="E163" s="2">
        <v>1497.62124673329</v>
      </c>
      <c r="F163">
        <f>VLOOKUP(Table13[[#This Row],[Team]], '2024 Data'!$A$2:$AC$365, MATCH("AdjEM", '2024 Data'!$A$1:$AC$1,0),FALSE)</f>
        <v>4.7</v>
      </c>
      <c r="G163">
        <f>_xlfn.RANK.EQ(Table13[[#This Row],[2024 End of Season KenPom Rating]], Table13[2024 End of Season KenPom Rating], 0)</f>
        <v>119</v>
      </c>
      <c r="H163">
        <f>Table13[[#This Row],[2024 End of Season KenPom Rank]]-Table13[[#This Row],[Pre Season Elo Rank]]</f>
        <v>-43</v>
      </c>
      <c r="I163">
        <f>VLOOKUP(Table13[[#This Row],[Team]], '2025 Data'!$A$2:$AC$365, MATCH("AdjEM", '2025 Data'!$A$1:$AC$1, 0),FALSE)</f>
        <v>-0.100000000000009</v>
      </c>
      <c r="J163">
        <f>_xlfn.RANK.EQ(Table13[[#This Row],[2025 KenPom Prediction]], Table13[2025 KenPom Prediction], 0)</f>
        <v>155</v>
      </c>
    </row>
    <row r="164" spans="1:10" x14ac:dyDescent="0.45">
      <c r="A164">
        <f>_xlfn.RANK.EQ(Table13[[#This Row],[Pre Season ELO]], Table13[Pre Season ELO], 0)</f>
        <v>163</v>
      </c>
      <c r="B164" t="s">
        <v>188</v>
      </c>
      <c r="C164" t="s">
        <v>175</v>
      </c>
      <c r="D164" t="str">
        <f>VLOOKUP(Table13[[#This Row],[conference_idx]], Index!$A$2:$B$32, 2, FALSE)</f>
        <v>Horizon</v>
      </c>
      <c r="E164" s="2">
        <v>1492.1486445670801</v>
      </c>
      <c r="F164">
        <f>VLOOKUP(Table13[[#This Row],[Team]], '2024 Data'!$A$2:$AC$365, MATCH("AdjEM", '2024 Data'!$A$1:$AC$1,0),FALSE)</f>
        <v>-4.5999999999999899</v>
      </c>
      <c r="G164">
        <f>_xlfn.RANK.EQ(Table13[[#This Row],[2024 End of Season KenPom Rating]], Table13[2024 End of Season KenPom Rating], 0)</f>
        <v>223</v>
      </c>
      <c r="H164">
        <f>Table13[[#This Row],[2024 End of Season KenPom Rank]]-Table13[[#This Row],[Pre Season Elo Rank]]</f>
        <v>60</v>
      </c>
      <c r="I164">
        <f>VLOOKUP(Table13[[#This Row],[Team]], '2025 Data'!$A$2:$AC$365, MATCH("AdjEM", '2025 Data'!$A$1:$AC$1, 0),FALSE)</f>
        <v>-0.69999999999998896</v>
      </c>
      <c r="J164">
        <f>_xlfn.RANK.EQ(Table13[[#This Row],[2025 KenPom Prediction]], Table13[2025 KenPom Prediction], 0)</f>
        <v>170</v>
      </c>
    </row>
    <row r="165" spans="1:10" x14ac:dyDescent="0.45">
      <c r="A165">
        <f>_xlfn.RANK.EQ(Table13[[#This Row],[Pre Season ELO]], Table13[Pre Season ELO], 0)</f>
        <v>164</v>
      </c>
      <c r="B165" t="s">
        <v>189</v>
      </c>
      <c r="C165" t="s">
        <v>190</v>
      </c>
      <c r="D165" t="str">
        <f>VLOOKUP(Table13[[#This Row],[conference_idx]], Index!$A$2:$B$32, 2, FALSE)</f>
        <v>Big Sky</v>
      </c>
      <c r="E165" s="2">
        <v>1491.6275905191801</v>
      </c>
      <c r="F165">
        <f>VLOOKUP(Table13[[#This Row],[Team]], '2024 Data'!$A$2:$AC$365, MATCH("AdjEM", '2024 Data'!$A$1:$AC$1,0),FALSE)</f>
        <v>0.89999999999999103</v>
      </c>
      <c r="G165">
        <f>_xlfn.RANK.EQ(Table13[[#This Row],[2024 End of Season KenPom Rating]], Table13[2024 End of Season KenPom Rating], 0)</f>
        <v>156</v>
      </c>
      <c r="H165">
        <f>Table13[[#This Row],[2024 End of Season KenPom Rank]]-Table13[[#This Row],[Pre Season Elo Rank]]</f>
        <v>-8</v>
      </c>
      <c r="I165">
        <f>VLOOKUP(Table13[[#This Row],[Team]], '2025 Data'!$A$2:$AC$365, MATCH("AdjEM", '2025 Data'!$A$1:$AC$1, 0),FALSE)</f>
        <v>-1.0999999999999901</v>
      </c>
      <c r="J165">
        <f>_xlfn.RANK.EQ(Table13[[#This Row],[2025 KenPom Prediction]], Table13[2025 KenPom Prediction], 0)</f>
        <v>175</v>
      </c>
    </row>
    <row r="166" spans="1:10" x14ac:dyDescent="0.45">
      <c r="A166">
        <f>_xlfn.RANK.EQ(Table13[[#This Row],[Pre Season ELO]], Table13[Pre Season ELO], 0)</f>
        <v>165</v>
      </c>
      <c r="B166" t="s">
        <v>191</v>
      </c>
      <c r="C166" t="s">
        <v>123</v>
      </c>
      <c r="D166" t="str">
        <f>VLOOKUP(Table13[[#This Row],[conference_idx]], Index!$A$2:$B$32, 2, FALSE)</f>
        <v>Big South</v>
      </c>
      <c r="E166" s="2">
        <v>1491.2871596715499</v>
      </c>
      <c r="F166">
        <f>VLOOKUP(Table13[[#This Row],[Team]], '2024 Data'!$A$2:$AC$365, MATCH("AdjEM", '2024 Data'!$A$1:$AC$1,0),FALSE)</f>
        <v>-1.0999999999999901</v>
      </c>
      <c r="G166">
        <f>_xlfn.RANK.EQ(Table13[[#This Row],[2024 End of Season KenPom Rating]], Table13[2024 End of Season KenPom Rating], 0)</f>
        <v>178</v>
      </c>
      <c r="H166">
        <f>Table13[[#This Row],[2024 End of Season KenPom Rank]]-Table13[[#This Row],[Pre Season Elo Rank]]</f>
        <v>13</v>
      </c>
      <c r="I166">
        <f>VLOOKUP(Table13[[#This Row],[Team]], '2025 Data'!$A$2:$AC$365, MATCH("AdjEM", '2025 Data'!$A$1:$AC$1, 0),FALSE)</f>
        <v>-0.5</v>
      </c>
      <c r="J166">
        <f>_xlfn.RANK.EQ(Table13[[#This Row],[2025 KenPom Prediction]], Table13[2025 KenPom Prediction], 0)</f>
        <v>165</v>
      </c>
    </row>
    <row r="167" spans="1:10" x14ac:dyDescent="0.45">
      <c r="A167">
        <f>_xlfn.RANK.EQ(Table13[[#This Row],[Pre Season ELO]], Table13[Pre Season ELO], 0)</f>
        <v>166</v>
      </c>
      <c r="B167" t="s">
        <v>192</v>
      </c>
      <c r="C167" t="s">
        <v>141</v>
      </c>
      <c r="D167" t="str">
        <f>VLOOKUP(Table13[[#This Row],[conference_idx]], Index!$A$2:$B$32, 2, FALSE)</f>
        <v>CAA</v>
      </c>
      <c r="E167" s="2">
        <v>1490.4366234271299</v>
      </c>
      <c r="F167">
        <f>VLOOKUP(Table13[[#This Row],[Team]], '2024 Data'!$A$2:$AC$365, MATCH("AdjEM", '2024 Data'!$A$1:$AC$1,0),FALSE)</f>
        <v>5.4000000000000101</v>
      </c>
      <c r="G167">
        <f>_xlfn.RANK.EQ(Table13[[#This Row],[2024 End of Season KenPom Rating]], Table13[2024 End of Season KenPom Rating], 0)</f>
        <v>112</v>
      </c>
      <c r="H167">
        <f>Table13[[#This Row],[2024 End of Season KenPom Rank]]-Table13[[#This Row],[Pre Season Elo Rank]]</f>
        <v>-54</v>
      </c>
      <c r="I167">
        <f>VLOOKUP(Table13[[#This Row],[Team]], '2025 Data'!$A$2:$AC$365, MATCH("AdjEM", '2025 Data'!$A$1:$AC$1, 0),FALSE)</f>
        <v>-1.5999999999999901</v>
      </c>
      <c r="J167">
        <f>_xlfn.RANK.EQ(Table13[[#This Row],[2025 KenPom Prediction]], Table13[2025 KenPom Prediction], 0)</f>
        <v>179</v>
      </c>
    </row>
    <row r="168" spans="1:10" x14ac:dyDescent="0.45">
      <c r="A168">
        <f>_xlfn.RANK.EQ(Table13[[#This Row],[Pre Season ELO]], Table13[Pre Season ELO], 0)</f>
        <v>167</v>
      </c>
      <c r="B168" t="s">
        <v>193</v>
      </c>
      <c r="C168" t="s">
        <v>129</v>
      </c>
      <c r="D168" t="str">
        <f>VLOOKUP(Table13[[#This Row],[conference_idx]], Index!$A$2:$B$32, 2, FALSE)</f>
        <v>Sun Belt</v>
      </c>
      <c r="E168" s="2">
        <v>1490.1853338098799</v>
      </c>
      <c r="F168">
        <f>VLOOKUP(Table13[[#This Row],[Team]], '2024 Data'!$A$2:$AC$365, MATCH("AdjEM", '2024 Data'!$A$1:$AC$1,0),FALSE)</f>
        <v>1.4000000000000099</v>
      </c>
      <c r="G168">
        <f>_xlfn.RANK.EQ(Table13[[#This Row],[2024 End of Season KenPom Rating]], Table13[2024 End of Season KenPom Rating], 0)</f>
        <v>151</v>
      </c>
      <c r="H168">
        <f>Table13[[#This Row],[2024 End of Season KenPom Rank]]-Table13[[#This Row],[Pre Season Elo Rank]]</f>
        <v>-16</v>
      </c>
      <c r="I168">
        <f>VLOOKUP(Table13[[#This Row],[Team]], '2025 Data'!$A$2:$AC$365, MATCH("AdjEM", '2025 Data'!$A$1:$AC$1, 0),FALSE)</f>
        <v>0.40000000000000602</v>
      </c>
      <c r="J168">
        <f>_xlfn.RANK.EQ(Table13[[#This Row],[2025 KenPom Prediction]], Table13[2025 KenPom Prediction], 0)</f>
        <v>152</v>
      </c>
    </row>
    <row r="169" spans="1:10" x14ac:dyDescent="0.45">
      <c r="A169">
        <f>_xlfn.RANK.EQ(Table13[[#This Row],[Pre Season ELO]], Table13[Pre Season ELO], 0)</f>
        <v>168</v>
      </c>
      <c r="B169" t="s">
        <v>194</v>
      </c>
      <c r="C169" t="s">
        <v>106</v>
      </c>
      <c r="D169" t="str">
        <f>VLOOKUP(Table13[[#This Row],[conference_idx]], Index!$A$2:$B$32, 2, FALSE)</f>
        <v>Missouri Valley</v>
      </c>
      <c r="E169" s="2">
        <v>1488.1742778677101</v>
      </c>
      <c r="F169">
        <f>VLOOKUP(Table13[[#This Row],[Team]], '2024 Data'!$A$2:$AC$365, MATCH("AdjEM", '2024 Data'!$A$1:$AC$1,0),FALSE)</f>
        <v>5.4000000000000101</v>
      </c>
      <c r="G169">
        <f>_xlfn.RANK.EQ(Table13[[#This Row],[2024 End of Season KenPom Rating]], Table13[2024 End of Season KenPom Rating], 0)</f>
        <v>112</v>
      </c>
      <c r="H169">
        <f>Table13[[#This Row],[2024 End of Season KenPom Rank]]-Table13[[#This Row],[Pre Season Elo Rank]]</f>
        <v>-56</v>
      </c>
      <c r="I169">
        <f>VLOOKUP(Table13[[#This Row],[Team]], '2025 Data'!$A$2:$AC$365, MATCH("AdjEM", '2025 Data'!$A$1:$AC$1, 0),FALSE)</f>
        <v>-0.70000000000000295</v>
      </c>
      <c r="J169">
        <f>_xlfn.RANK.EQ(Table13[[#This Row],[2025 KenPom Prediction]], Table13[2025 KenPom Prediction], 0)</f>
        <v>172</v>
      </c>
    </row>
    <row r="170" spans="1:10" x14ac:dyDescent="0.45">
      <c r="A170">
        <f>_xlfn.RANK.EQ(Table13[[#This Row],[Pre Season ELO]], Table13[Pre Season ELO], 0)</f>
        <v>169</v>
      </c>
      <c r="B170" t="s">
        <v>195</v>
      </c>
      <c r="C170" t="s">
        <v>135</v>
      </c>
      <c r="D170" t="str">
        <f>VLOOKUP(Table13[[#This Row],[conference_idx]], Index!$A$2:$B$32, 2, FALSE)</f>
        <v>MAC</v>
      </c>
      <c r="E170" s="2">
        <v>1487.71322362518</v>
      </c>
      <c r="F170">
        <f>VLOOKUP(Table13[[#This Row],[Team]], '2024 Data'!$A$2:$AC$365, MATCH("AdjEM", '2024 Data'!$A$1:$AC$1,0),FALSE)</f>
        <v>2.6000000000000099</v>
      </c>
      <c r="G170">
        <f>_xlfn.RANK.EQ(Table13[[#This Row],[2024 End of Season KenPom Rating]], Table13[2024 End of Season KenPom Rating], 0)</f>
        <v>139</v>
      </c>
      <c r="H170">
        <f>Table13[[#This Row],[2024 End of Season KenPom Rank]]-Table13[[#This Row],[Pre Season Elo Rank]]</f>
        <v>-30</v>
      </c>
      <c r="I170">
        <f>VLOOKUP(Table13[[#This Row],[Team]], '2025 Data'!$A$2:$AC$365, MATCH("AdjEM", '2025 Data'!$A$1:$AC$1, 0),FALSE)</f>
        <v>-1.2</v>
      </c>
      <c r="J170">
        <f>_xlfn.RANK.EQ(Table13[[#This Row],[2025 KenPom Prediction]], Table13[2025 KenPom Prediction], 0)</f>
        <v>177</v>
      </c>
    </row>
    <row r="171" spans="1:10" x14ac:dyDescent="0.45">
      <c r="A171">
        <f>_xlfn.RANK.EQ(Table13[[#This Row],[Pre Season ELO]], Table13[Pre Season ELO], 0)</f>
        <v>170</v>
      </c>
      <c r="B171" t="s">
        <v>196</v>
      </c>
      <c r="C171" t="s">
        <v>117</v>
      </c>
      <c r="D171" t="str">
        <f>VLOOKUP(Table13[[#This Row],[conference_idx]], Index!$A$2:$B$32, 2, FALSE)</f>
        <v>Big West</v>
      </c>
      <c r="E171" s="2">
        <v>1484.2448089972099</v>
      </c>
      <c r="F171">
        <f>VLOOKUP(Table13[[#This Row],[Team]], '2024 Data'!$A$2:$AC$365, MATCH("AdjEM", '2024 Data'!$A$1:$AC$1,0),FALSE)</f>
        <v>-4.2</v>
      </c>
      <c r="G171">
        <f>_xlfn.RANK.EQ(Table13[[#This Row],[2024 End of Season KenPom Rating]], Table13[2024 End of Season KenPom Rating], 0)</f>
        <v>218</v>
      </c>
      <c r="H171">
        <f>Table13[[#This Row],[2024 End of Season KenPom Rank]]-Table13[[#This Row],[Pre Season Elo Rank]]</f>
        <v>48</v>
      </c>
      <c r="I171">
        <f>VLOOKUP(Table13[[#This Row],[Team]], '2025 Data'!$A$2:$AC$365, MATCH("AdjEM", '2025 Data'!$A$1:$AC$1, 0),FALSE)</f>
        <v>-0.69999999999998896</v>
      </c>
      <c r="J171">
        <f>_xlfn.RANK.EQ(Table13[[#This Row],[2025 KenPom Prediction]], Table13[2025 KenPom Prediction], 0)</f>
        <v>170</v>
      </c>
    </row>
    <row r="172" spans="1:10" x14ac:dyDescent="0.45">
      <c r="A172">
        <f>_xlfn.RANK.EQ(Table13[[#This Row],[Pre Season ELO]], Table13[Pre Season ELO], 0)</f>
        <v>171</v>
      </c>
      <c r="B172" t="s">
        <v>197</v>
      </c>
      <c r="C172" t="s">
        <v>175</v>
      </c>
      <c r="D172" t="str">
        <f>VLOOKUP(Table13[[#This Row],[conference_idx]], Index!$A$2:$B$32, 2, FALSE)</f>
        <v>Horizon</v>
      </c>
      <c r="E172" s="2">
        <v>1483.9895245672301</v>
      </c>
      <c r="F172">
        <f>VLOOKUP(Table13[[#This Row],[Team]], '2024 Data'!$A$2:$AC$365, MATCH("AdjEM", '2024 Data'!$A$1:$AC$1,0),FALSE)</f>
        <v>3.7</v>
      </c>
      <c r="G172">
        <f>_xlfn.RANK.EQ(Table13[[#This Row],[2024 End of Season KenPom Rating]], Table13[2024 End of Season KenPom Rating], 0)</f>
        <v>130</v>
      </c>
      <c r="H172">
        <f>Table13[[#This Row],[2024 End of Season KenPom Rank]]-Table13[[#This Row],[Pre Season Elo Rank]]</f>
        <v>-41</v>
      </c>
      <c r="I172">
        <f>VLOOKUP(Table13[[#This Row],[Team]], '2025 Data'!$A$2:$AC$365, MATCH("AdjEM", '2025 Data'!$A$1:$AC$1, 0),FALSE)</f>
        <v>-0.90000000000000602</v>
      </c>
      <c r="J172">
        <f>_xlfn.RANK.EQ(Table13[[#This Row],[2025 KenPom Prediction]], Table13[2025 KenPom Prediction], 0)</f>
        <v>173</v>
      </c>
    </row>
    <row r="173" spans="1:10" x14ac:dyDescent="0.45">
      <c r="A173">
        <f>_xlfn.RANK.EQ(Table13[[#This Row],[Pre Season ELO]], Table13[Pre Season ELO], 0)</f>
        <v>172</v>
      </c>
      <c r="B173" t="s">
        <v>198</v>
      </c>
      <c r="C173" t="s">
        <v>123</v>
      </c>
      <c r="D173" t="str">
        <f>VLOOKUP(Table13[[#This Row],[conference_idx]], Index!$A$2:$B$32, 2, FALSE)</f>
        <v>Big South</v>
      </c>
      <c r="E173" s="2">
        <v>1481.2807911749301</v>
      </c>
      <c r="F173">
        <f>VLOOKUP(Table13[[#This Row],[Team]], '2024 Data'!$A$2:$AC$365, MATCH("AdjEM", '2024 Data'!$A$1:$AC$1,0),FALSE)</f>
        <v>-0.19999999999998899</v>
      </c>
      <c r="G173">
        <f>_xlfn.RANK.EQ(Table13[[#This Row],[2024 End of Season KenPom Rating]], Table13[2024 End of Season KenPom Rating], 0)</f>
        <v>165</v>
      </c>
      <c r="H173">
        <f>Table13[[#This Row],[2024 End of Season KenPom Rank]]-Table13[[#This Row],[Pre Season Elo Rank]]</f>
        <v>-7</v>
      </c>
      <c r="I173">
        <f>VLOOKUP(Table13[[#This Row],[Team]], '2025 Data'!$A$2:$AC$365, MATCH("AdjEM", '2025 Data'!$A$1:$AC$1, 0),FALSE)</f>
        <v>-2.80000000000001</v>
      </c>
      <c r="J173">
        <f>_xlfn.RANK.EQ(Table13[[#This Row],[2025 KenPom Prediction]], Table13[2025 KenPom Prediction], 0)</f>
        <v>194</v>
      </c>
    </row>
    <row r="174" spans="1:10" x14ac:dyDescent="0.45">
      <c r="A174">
        <f>_xlfn.RANK.EQ(Table13[[#This Row],[Pre Season ELO]], Table13[Pre Season ELO], 0)</f>
        <v>173</v>
      </c>
      <c r="B174" t="s">
        <v>199</v>
      </c>
      <c r="C174" t="s">
        <v>61</v>
      </c>
      <c r="D174" t="str">
        <f>VLOOKUP(Table13[[#This Row],[conference_idx]], Index!$A$2:$B$32, 2, FALSE)</f>
        <v>WAC</v>
      </c>
      <c r="E174" s="2">
        <v>1480.34481939242</v>
      </c>
      <c r="F174">
        <f>VLOOKUP(Table13[[#This Row],[Team]], '2024 Data'!$A$2:$AC$365, MATCH("AdjEM", '2024 Data'!$A$1:$AC$1,0),FALSE)</f>
        <v>-3.8</v>
      </c>
      <c r="G174">
        <f>_xlfn.RANK.EQ(Table13[[#This Row],[2024 End of Season KenPom Rating]], Table13[2024 End of Season KenPom Rating], 0)</f>
        <v>208</v>
      </c>
      <c r="H174">
        <f>Table13[[#This Row],[2024 End of Season KenPom Rank]]-Table13[[#This Row],[Pre Season Elo Rank]]</f>
        <v>35</v>
      </c>
      <c r="I174">
        <f>VLOOKUP(Table13[[#This Row],[Team]], '2025 Data'!$A$2:$AC$365, MATCH("AdjEM", '2025 Data'!$A$1:$AC$1, 0),FALSE)</f>
        <v>-0.29999999999999699</v>
      </c>
      <c r="J174">
        <f>_xlfn.RANK.EQ(Table13[[#This Row],[2025 KenPom Prediction]], Table13[2025 KenPom Prediction], 0)</f>
        <v>159</v>
      </c>
    </row>
    <row r="175" spans="1:10" x14ac:dyDescent="0.45">
      <c r="A175">
        <f>_xlfn.RANK.EQ(Table13[[#This Row],[Pre Season ELO]], Table13[Pre Season ELO], 0)</f>
        <v>174</v>
      </c>
      <c r="B175" t="s">
        <v>200</v>
      </c>
      <c r="C175" t="s">
        <v>52</v>
      </c>
      <c r="D175" t="str">
        <f>VLOOKUP(Table13[[#This Row],[conference_idx]], Index!$A$2:$B$32, 2, FALSE)</f>
        <v>Atlantic 10</v>
      </c>
      <c r="E175" s="2">
        <v>1479.70177172423</v>
      </c>
      <c r="F175">
        <f>VLOOKUP(Table13[[#This Row],[Team]], '2024 Data'!$A$2:$AC$365, MATCH("AdjEM", '2024 Data'!$A$1:$AC$1,0),FALSE)</f>
        <v>-2.7</v>
      </c>
      <c r="G175">
        <f>_xlfn.RANK.EQ(Table13[[#This Row],[2024 End of Season KenPom Rating]], Table13[2024 End of Season KenPom Rating], 0)</f>
        <v>198</v>
      </c>
      <c r="H175">
        <f>Table13[[#This Row],[2024 End of Season KenPom Rank]]-Table13[[#This Row],[Pre Season Elo Rank]]</f>
        <v>24</v>
      </c>
      <c r="I175">
        <f>VLOOKUP(Table13[[#This Row],[Team]], '2025 Data'!$A$2:$AC$365, MATCH("AdjEM", '2025 Data'!$A$1:$AC$1, 0),FALSE)</f>
        <v>-0.60000000000000897</v>
      </c>
      <c r="J175">
        <f>_xlfn.RANK.EQ(Table13[[#This Row],[2025 KenPom Prediction]], Table13[2025 KenPom Prediction], 0)</f>
        <v>169</v>
      </c>
    </row>
    <row r="176" spans="1:10" x14ac:dyDescent="0.45">
      <c r="A176">
        <f>_xlfn.RANK.EQ(Table13[[#This Row],[Pre Season ELO]], Table13[Pre Season ELO], 0)</f>
        <v>175</v>
      </c>
      <c r="B176" t="s">
        <v>201</v>
      </c>
      <c r="C176" t="s">
        <v>129</v>
      </c>
      <c r="D176" t="str">
        <f>VLOOKUP(Table13[[#This Row],[conference_idx]], Index!$A$2:$B$32, 2, FALSE)</f>
        <v>Sun Belt</v>
      </c>
      <c r="E176" s="2">
        <v>1479.37884025933</v>
      </c>
      <c r="F176">
        <f>VLOOKUP(Table13[[#This Row],[Team]], '2024 Data'!$A$2:$AC$365, MATCH("AdjEM", '2024 Data'!$A$1:$AC$1,0),FALSE)</f>
        <v>-1.8999999999999899</v>
      </c>
      <c r="G176">
        <f>_xlfn.RANK.EQ(Table13[[#This Row],[2024 End of Season KenPom Rating]], Table13[2024 End of Season KenPom Rating], 0)</f>
        <v>181</v>
      </c>
      <c r="H176">
        <f>Table13[[#This Row],[2024 End of Season KenPom Rank]]-Table13[[#This Row],[Pre Season Elo Rank]]</f>
        <v>6</v>
      </c>
      <c r="I176">
        <f>VLOOKUP(Table13[[#This Row],[Team]], '2025 Data'!$A$2:$AC$365, MATCH("AdjEM", '2025 Data'!$A$1:$AC$1, 0),FALSE)</f>
        <v>-0.40000000000000602</v>
      </c>
      <c r="J176">
        <f>_xlfn.RANK.EQ(Table13[[#This Row],[2025 KenPom Prediction]], Table13[2025 KenPom Prediction], 0)</f>
        <v>162</v>
      </c>
    </row>
    <row r="177" spans="1:10" x14ac:dyDescent="0.45">
      <c r="A177">
        <f>_xlfn.RANK.EQ(Table13[[#This Row],[Pre Season ELO]], Table13[Pre Season ELO], 0)</f>
        <v>176</v>
      </c>
      <c r="B177" t="s">
        <v>202</v>
      </c>
      <c r="C177" t="s">
        <v>143</v>
      </c>
      <c r="D177" t="str">
        <f>VLOOKUP(Table13[[#This Row],[conference_idx]], Index!$A$2:$B$32, 2, FALSE)</f>
        <v>SoCon</v>
      </c>
      <c r="E177" s="2">
        <v>1478.24205083228</v>
      </c>
      <c r="F177">
        <f>VLOOKUP(Table13[[#This Row],[Team]], '2024 Data'!$A$2:$AC$365, MATCH("AdjEM", '2024 Data'!$A$1:$AC$1,0),FALSE)</f>
        <v>1.7</v>
      </c>
      <c r="G177">
        <f>_xlfn.RANK.EQ(Table13[[#This Row],[2024 End of Season KenPom Rating]], Table13[2024 End of Season KenPom Rating], 0)</f>
        <v>147</v>
      </c>
      <c r="H177">
        <f>Table13[[#This Row],[2024 End of Season KenPom Rank]]-Table13[[#This Row],[Pre Season Elo Rank]]</f>
        <v>-29</v>
      </c>
      <c r="I177">
        <f>VLOOKUP(Table13[[#This Row],[Team]], '2025 Data'!$A$2:$AC$365, MATCH("AdjEM", '2025 Data'!$A$1:$AC$1, 0),FALSE)</f>
        <v>-1.5999999999999901</v>
      </c>
      <c r="J177">
        <f>_xlfn.RANK.EQ(Table13[[#This Row],[2025 KenPom Prediction]], Table13[2025 KenPom Prediction], 0)</f>
        <v>179</v>
      </c>
    </row>
    <row r="178" spans="1:10" x14ac:dyDescent="0.45">
      <c r="A178">
        <f>_xlfn.RANK.EQ(Table13[[#This Row],[Pre Season ELO]], Table13[Pre Season ELO], 0)</f>
        <v>177</v>
      </c>
      <c r="B178" t="s">
        <v>203</v>
      </c>
      <c r="C178" t="s">
        <v>117</v>
      </c>
      <c r="D178" t="str">
        <f>VLOOKUP(Table13[[#This Row],[conference_idx]], Index!$A$2:$B$32, 2, FALSE)</f>
        <v>Big West</v>
      </c>
      <c r="E178" s="2">
        <v>1476.0454734416201</v>
      </c>
      <c r="F178">
        <f>VLOOKUP(Table13[[#This Row],[Team]], '2024 Data'!$A$2:$AC$365, MATCH("AdjEM", '2024 Data'!$A$1:$AC$1,0),FALSE)</f>
        <v>-1.1000000000000101</v>
      </c>
      <c r="G178">
        <f>_xlfn.RANK.EQ(Table13[[#This Row],[2024 End of Season KenPom Rating]], Table13[2024 End of Season KenPom Rating], 0)</f>
        <v>180</v>
      </c>
      <c r="H178">
        <f>Table13[[#This Row],[2024 End of Season KenPom Rank]]-Table13[[#This Row],[Pre Season Elo Rank]]</f>
        <v>3</v>
      </c>
      <c r="I178">
        <f>VLOOKUP(Table13[[#This Row],[Team]], '2025 Data'!$A$2:$AC$365, MATCH("AdjEM", '2025 Data'!$A$1:$AC$1, 0),FALSE)</f>
        <v>-1.0999999999999901</v>
      </c>
      <c r="J178">
        <f>_xlfn.RANK.EQ(Table13[[#This Row],[2025 KenPom Prediction]], Table13[2025 KenPom Prediction], 0)</f>
        <v>175</v>
      </c>
    </row>
    <row r="179" spans="1:10" x14ac:dyDescent="0.45">
      <c r="A179">
        <f>_xlfn.RANK.EQ(Table13[[#This Row],[Pre Season ELO]], Table13[Pre Season ELO], 0)</f>
        <v>178</v>
      </c>
      <c r="B179" t="s">
        <v>204</v>
      </c>
      <c r="C179" t="s">
        <v>123</v>
      </c>
      <c r="D179" t="str">
        <f>VLOOKUP(Table13[[#This Row],[conference_idx]], Index!$A$2:$B$32, 2, FALSE)</f>
        <v>Big South</v>
      </c>
      <c r="E179" s="2">
        <v>1475.6953396986</v>
      </c>
      <c r="F179">
        <f>VLOOKUP(Table13[[#This Row],[Team]], '2024 Data'!$A$2:$AC$365, MATCH("AdjEM", '2024 Data'!$A$1:$AC$1,0),FALSE)</f>
        <v>0.29999999999999699</v>
      </c>
      <c r="G179">
        <f>_xlfn.RANK.EQ(Table13[[#This Row],[2024 End of Season KenPom Rating]], Table13[2024 End of Season KenPom Rating], 0)</f>
        <v>161</v>
      </c>
      <c r="H179">
        <f>Table13[[#This Row],[2024 End of Season KenPom Rank]]-Table13[[#This Row],[Pre Season Elo Rank]]</f>
        <v>-17</v>
      </c>
      <c r="I179">
        <f>VLOOKUP(Table13[[#This Row],[Team]], '2025 Data'!$A$2:$AC$365, MATCH("AdjEM", '2025 Data'!$A$1:$AC$1, 0),FALSE)</f>
        <v>-2.8</v>
      </c>
      <c r="J179">
        <f>_xlfn.RANK.EQ(Table13[[#This Row],[2025 KenPom Prediction]], Table13[2025 KenPom Prediction], 0)</f>
        <v>192</v>
      </c>
    </row>
    <row r="180" spans="1:10" x14ac:dyDescent="0.45">
      <c r="A180">
        <f>_xlfn.RANK.EQ(Table13[[#This Row],[Pre Season ELO]], Table13[Pre Season ELO], 0)</f>
        <v>179</v>
      </c>
      <c r="B180" t="s">
        <v>205</v>
      </c>
      <c r="C180" t="s">
        <v>126</v>
      </c>
      <c r="D180" t="str">
        <f>VLOOKUP(Table13[[#This Row],[conference_idx]], Index!$A$2:$B$32, 2, FALSE)</f>
        <v>CUSA</v>
      </c>
      <c r="E180" s="2">
        <v>1474.7260415082201</v>
      </c>
      <c r="F180">
        <f>VLOOKUP(Table13[[#This Row],[Team]], '2024 Data'!$A$2:$AC$365, MATCH("AdjEM", '2024 Data'!$A$1:$AC$1,0),FALSE)</f>
        <v>-9.8999999999999897</v>
      </c>
      <c r="G180">
        <f>_xlfn.RANK.EQ(Table13[[#This Row],[2024 End of Season KenPom Rating]], Table13[2024 End of Season KenPom Rating], 0)</f>
        <v>289</v>
      </c>
      <c r="H180">
        <f>Table13[[#This Row],[2024 End of Season KenPom Rank]]-Table13[[#This Row],[Pre Season Elo Rank]]</f>
        <v>110</v>
      </c>
      <c r="I180">
        <f>VLOOKUP(Table13[[#This Row],[Team]], '2025 Data'!$A$2:$AC$365, MATCH("AdjEM", '2025 Data'!$A$1:$AC$1, 0),FALSE)</f>
        <v>9.9999999999994302E-2</v>
      </c>
      <c r="J180">
        <f>_xlfn.RANK.EQ(Table13[[#This Row],[2025 KenPom Prediction]], Table13[2025 KenPom Prediction], 0)</f>
        <v>154</v>
      </c>
    </row>
    <row r="181" spans="1:10" x14ac:dyDescent="0.45">
      <c r="A181">
        <f>_xlfn.RANK.EQ(Table13[[#This Row],[Pre Season ELO]], Table13[Pre Season ELO], 0)</f>
        <v>180</v>
      </c>
      <c r="B181" t="s">
        <v>206</v>
      </c>
      <c r="C181" t="s">
        <v>190</v>
      </c>
      <c r="D181" t="str">
        <f>VLOOKUP(Table13[[#This Row],[conference_idx]], Index!$A$2:$B$32, 2, FALSE)</f>
        <v>Big Sky</v>
      </c>
      <c r="E181" s="2">
        <v>1473.2254469434499</v>
      </c>
      <c r="F181">
        <f>VLOOKUP(Table13[[#This Row],[Team]], '2024 Data'!$A$2:$AC$365, MATCH("AdjEM", '2024 Data'!$A$1:$AC$1,0),FALSE)</f>
        <v>-0.20000000000000301</v>
      </c>
      <c r="G181">
        <f>_xlfn.RANK.EQ(Table13[[#This Row],[2024 End of Season KenPom Rating]], Table13[2024 End of Season KenPom Rating], 0)</f>
        <v>166</v>
      </c>
      <c r="H181">
        <f>Table13[[#This Row],[2024 End of Season KenPom Rank]]-Table13[[#This Row],[Pre Season Elo Rank]]</f>
        <v>-14</v>
      </c>
      <c r="I181">
        <f>VLOOKUP(Table13[[#This Row],[Team]], '2025 Data'!$A$2:$AC$365, MATCH("AdjEM", '2025 Data'!$A$1:$AC$1, 0),FALSE)</f>
        <v>-1.2</v>
      </c>
      <c r="J181">
        <f>_xlfn.RANK.EQ(Table13[[#This Row],[2025 KenPom Prediction]], Table13[2025 KenPom Prediction], 0)</f>
        <v>177</v>
      </c>
    </row>
    <row r="182" spans="1:10" x14ac:dyDescent="0.45">
      <c r="A182">
        <f>_xlfn.RANK.EQ(Table13[[#This Row],[Pre Season ELO]], Table13[Pre Season ELO], 0)</f>
        <v>181</v>
      </c>
      <c r="B182" t="s">
        <v>207</v>
      </c>
      <c r="C182" t="s">
        <v>208</v>
      </c>
      <c r="D182" t="str">
        <f>VLOOKUP(Table13[[#This Row],[conference_idx]], Index!$A$2:$B$32, 2, FALSE)</f>
        <v>Summit</v>
      </c>
      <c r="E182" s="2">
        <v>1473.1192007663401</v>
      </c>
      <c r="F182">
        <f>VLOOKUP(Table13[[#This Row],[Team]], '2024 Data'!$A$2:$AC$365, MATCH("AdjEM", '2024 Data'!$A$1:$AC$1,0),FALSE)</f>
        <v>2.7</v>
      </c>
      <c r="G182">
        <f>_xlfn.RANK.EQ(Table13[[#This Row],[2024 End of Season KenPom Rating]], Table13[2024 End of Season KenPom Rating], 0)</f>
        <v>137</v>
      </c>
      <c r="H182">
        <f>Table13[[#This Row],[2024 End of Season KenPom Rank]]-Table13[[#This Row],[Pre Season Elo Rank]]</f>
        <v>-44</v>
      </c>
      <c r="I182">
        <f>VLOOKUP(Table13[[#This Row],[Team]], '2025 Data'!$A$2:$AC$365, MATCH("AdjEM", '2025 Data'!$A$1:$AC$1, 0),FALSE)</f>
        <v>-1.5999999999999901</v>
      </c>
      <c r="J182">
        <f>_xlfn.RANK.EQ(Table13[[#This Row],[2025 KenPom Prediction]], Table13[2025 KenPom Prediction], 0)</f>
        <v>179</v>
      </c>
    </row>
    <row r="183" spans="1:10" x14ac:dyDescent="0.45">
      <c r="A183">
        <f>_xlfn.RANK.EQ(Table13[[#This Row],[Pre Season ELO]], Table13[Pre Season ELO], 0)</f>
        <v>182</v>
      </c>
      <c r="B183" t="s">
        <v>209</v>
      </c>
      <c r="C183" t="s">
        <v>129</v>
      </c>
      <c r="D183" t="str">
        <f>VLOOKUP(Table13[[#This Row],[conference_idx]], Index!$A$2:$B$32, 2, FALSE)</f>
        <v>Sun Belt</v>
      </c>
      <c r="E183" s="2">
        <v>1469.5839230614999</v>
      </c>
      <c r="F183">
        <f>VLOOKUP(Table13[[#This Row],[Team]], '2024 Data'!$A$2:$AC$365, MATCH("AdjEM", '2024 Data'!$A$1:$AC$1,0),FALSE)</f>
        <v>-5.5</v>
      </c>
      <c r="G183">
        <f>_xlfn.RANK.EQ(Table13[[#This Row],[2024 End of Season KenPom Rating]], Table13[2024 End of Season KenPom Rating], 0)</f>
        <v>238</v>
      </c>
      <c r="H183">
        <f>Table13[[#This Row],[2024 End of Season KenPom Rank]]-Table13[[#This Row],[Pre Season Elo Rank]]</f>
        <v>56</v>
      </c>
      <c r="I183">
        <f>VLOOKUP(Table13[[#This Row],[Team]], '2025 Data'!$A$2:$AC$365, MATCH("AdjEM", '2025 Data'!$A$1:$AC$1, 0),FALSE)</f>
        <v>-0.100000000000009</v>
      </c>
      <c r="J183">
        <f>_xlfn.RANK.EQ(Table13[[#This Row],[2025 KenPom Prediction]], Table13[2025 KenPom Prediction], 0)</f>
        <v>155</v>
      </c>
    </row>
    <row r="184" spans="1:10" x14ac:dyDescent="0.45">
      <c r="A184">
        <f>_xlfn.RANK.EQ(Table13[[#This Row],[Pre Season ELO]], Table13[Pre Season ELO], 0)</f>
        <v>183</v>
      </c>
      <c r="B184" t="s">
        <v>210</v>
      </c>
      <c r="C184" t="s">
        <v>55</v>
      </c>
      <c r="D184" t="str">
        <f>VLOOKUP(Table13[[#This Row],[conference_idx]], Index!$A$2:$B$32, 2, FALSE)</f>
        <v>American</v>
      </c>
      <c r="E184" s="2">
        <v>1464.0588131309</v>
      </c>
      <c r="F184">
        <f>VLOOKUP(Table13[[#This Row],[Team]], '2024 Data'!$A$2:$AC$365, MATCH("AdjEM", '2024 Data'!$A$1:$AC$1,0),FALSE)</f>
        <v>2.8</v>
      </c>
      <c r="G184">
        <f>_xlfn.RANK.EQ(Table13[[#This Row],[2024 End of Season KenPom Rating]], Table13[2024 End of Season KenPom Rating], 0)</f>
        <v>136</v>
      </c>
      <c r="H184">
        <f>Table13[[#This Row],[2024 End of Season KenPom Rank]]-Table13[[#This Row],[Pre Season Elo Rank]]</f>
        <v>-47</v>
      </c>
      <c r="I184">
        <f>VLOOKUP(Table13[[#This Row],[Team]], '2025 Data'!$A$2:$AC$365, MATCH("AdjEM", '2025 Data'!$A$1:$AC$1, 0),FALSE)</f>
        <v>-2.5999999999999899</v>
      </c>
      <c r="J184">
        <f>_xlfn.RANK.EQ(Table13[[#This Row],[2025 KenPom Prediction]], Table13[2025 KenPom Prediction], 0)</f>
        <v>191</v>
      </c>
    </row>
    <row r="185" spans="1:10" x14ac:dyDescent="0.45">
      <c r="A185">
        <f>_xlfn.RANK.EQ(Table13[[#This Row],[Pre Season ELO]], Table13[Pre Season ELO], 0)</f>
        <v>184</v>
      </c>
      <c r="B185" t="s">
        <v>211</v>
      </c>
      <c r="C185" t="s">
        <v>126</v>
      </c>
      <c r="D185" t="str">
        <f>VLOOKUP(Table13[[#This Row],[conference_idx]], Index!$A$2:$B$32, 2, FALSE)</f>
        <v>CUSA</v>
      </c>
      <c r="E185" s="2">
        <v>1463.96450072059</v>
      </c>
      <c r="F185">
        <f>VLOOKUP(Table13[[#This Row],[Team]], '2024 Data'!$A$2:$AC$365, MATCH("AdjEM", '2024 Data'!$A$1:$AC$1,0),FALSE)</f>
        <v>-8.8000000000000096</v>
      </c>
      <c r="G185">
        <f>_xlfn.RANK.EQ(Table13[[#This Row],[2024 End of Season KenPom Rating]], Table13[2024 End of Season KenPom Rating], 0)</f>
        <v>285</v>
      </c>
      <c r="H185">
        <f>Table13[[#This Row],[2024 End of Season KenPom Rank]]-Table13[[#This Row],[Pre Season Elo Rank]]</f>
        <v>101</v>
      </c>
      <c r="I185">
        <f>VLOOKUP(Table13[[#This Row],[Team]], '2025 Data'!$A$2:$AC$365, MATCH("AdjEM", '2025 Data'!$A$1:$AC$1, 0),FALSE)</f>
        <v>-2.1000000000000099</v>
      </c>
      <c r="J185">
        <f>_xlfn.RANK.EQ(Table13[[#This Row],[2025 KenPom Prediction]], Table13[2025 KenPom Prediction], 0)</f>
        <v>185</v>
      </c>
    </row>
    <row r="186" spans="1:10" x14ac:dyDescent="0.45">
      <c r="A186">
        <f>_xlfn.RANK.EQ(Table13[[#This Row],[Pre Season ELO]], Table13[Pre Season ELO], 0)</f>
        <v>185</v>
      </c>
      <c r="B186" t="s">
        <v>212</v>
      </c>
      <c r="C186" t="s">
        <v>106</v>
      </c>
      <c r="D186" t="str">
        <f>VLOOKUP(Table13[[#This Row],[conference_idx]], Index!$A$2:$B$32, 2, FALSE)</f>
        <v>Missouri Valley</v>
      </c>
      <c r="E186" s="2">
        <v>1460.9424260723799</v>
      </c>
      <c r="F186">
        <f>VLOOKUP(Table13[[#This Row],[Team]], '2024 Data'!$A$2:$AC$365, MATCH("AdjEM", '2024 Data'!$A$1:$AC$1,0),FALSE)</f>
        <v>-1.8999999999999899</v>
      </c>
      <c r="G186">
        <f>_xlfn.RANK.EQ(Table13[[#This Row],[2024 End of Season KenPom Rating]], Table13[2024 End of Season KenPom Rating], 0)</f>
        <v>181</v>
      </c>
      <c r="H186">
        <f>Table13[[#This Row],[2024 End of Season KenPom Rank]]-Table13[[#This Row],[Pre Season Elo Rank]]</f>
        <v>-4</v>
      </c>
      <c r="I186">
        <f>VLOOKUP(Table13[[#This Row],[Team]], '2025 Data'!$A$2:$AC$365, MATCH("AdjEM", '2025 Data'!$A$1:$AC$1, 0),FALSE)</f>
        <v>-3.4000000000000101</v>
      </c>
      <c r="J186">
        <f>_xlfn.RANK.EQ(Table13[[#This Row],[2025 KenPom Prediction]], Table13[2025 KenPom Prediction], 0)</f>
        <v>201</v>
      </c>
    </row>
    <row r="187" spans="1:10" x14ac:dyDescent="0.45">
      <c r="A187">
        <f>_xlfn.RANK.EQ(Table13[[#This Row],[Pre Season ELO]], Table13[Pre Season ELO], 0)</f>
        <v>186</v>
      </c>
      <c r="B187" t="s">
        <v>213</v>
      </c>
      <c r="C187" t="s">
        <v>175</v>
      </c>
      <c r="D187" t="str">
        <f>VLOOKUP(Table13[[#This Row],[conference_idx]], Index!$A$2:$B$32, 2, FALSE)</f>
        <v>Horizon</v>
      </c>
      <c r="E187" s="2">
        <v>1457.48842819897</v>
      </c>
      <c r="F187">
        <f>VLOOKUP(Table13[[#This Row],[Team]], '2024 Data'!$A$2:$AC$365, MATCH("AdjEM", '2024 Data'!$A$1:$AC$1,0),FALSE)</f>
        <v>0.79999999999999705</v>
      </c>
      <c r="G187">
        <f>_xlfn.RANK.EQ(Table13[[#This Row],[2024 End of Season KenPom Rating]], Table13[2024 End of Season KenPom Rating], 0)</f>
        <v>158</v>
      </c>
      <c r="H187">
        <f>Table13[[#This Row],[2024 End of Season KenPom Rank]]-Table13[[#This Row],[Pre Season Elo Rank]]</f>
        <v>-28</v>
      </c>
      <c r="I187">
        <f>VLOOKUP(Table13[[#This Row],[Team]], '2025 Data'!$A$2:$AC$365, MATCH("AdjEM", '2025 Data'!$A$1:$AC$1, 0),FALSE)</f>
        <v>-3</v>
      </c>
      <c r="J187">
        <f>_xlfn.RANK.EQ(Table13[[#This Row],[2025 KenPom Prediction]], Table13[2025 KenPom Prediction], 0)</f>
        <v>198</v>
      </c>
    </row>
    <row r="188" spans="1:10" x14ac:dyDescent="0.45">
      <c r="A188">
        <f>_xlfn.RANK.EQ(Table13[[#This Row],[Pre Season ELO]], Table13[Pre Season ELO], 0)</f>
        <v>187</v>
      </c>
      <c r="B188" t="s">
        <v>214</v>
      </c>
      <c r="C188" t="s">
        <v>208</v>
      </c>
      <c r="D188" t="str">
        <f>VLOOKUP(Table13[[#This Row],[conference_idx]], Index!$A$2:$B$32, 2, FALSE)</f>
        <v>Summit</v>
      </c>
      <c r="E188" s="2">
        <v>1456.8615571042001</v>
      </c>
      <c r="F188">
        <f>VLOOKUP(Table13[[#This Row],[Team]], '2024 Data'!$A$2:$AC$365, MATCH("AdjEM", '2024 Data'!$A$1:$AC$1,0),FALSE)</f>
        <v>1.69999999999999</v>
      </c>
      <c r="G188">
        <f>_xlfn.RANK.EQ(Table13[[#This Row],[2024 End of Season KenPom Rating]], Table13[2024 End of Season KenPom Rating], 0)</f>
        <v>148</v>
      </c>
      <c r="H188">
        <f>Table13[[#This Row],[2024 End of Season KenPom Rank]]-Table13[[#This Row],[Pre Season Elo Rank]]</f>
        <v>-39</v>
      </c>
      <c r="I188">
        <f>VLOOKUP(Table13[[#This Row],[Team]], '2025 Data'!$A$2:$AC$365, MATCH("AdjEM", '2025 Data'!$A$1:$AC$1, 0),FALSE)</f>
        <v>-3.3999999999999901</v>
      </c>
      <c r="J188">
        <f>_xlfn.RANK.EQ(Table13[[#This Row],[2025 KenPom Prediction]], Table13[2025 KenPom Prediction], 0)</f>
        <v>200</v>
      </c>
    </row>
    <row r="189" spans="1:10" x14ac:dyDescent="0.45">
      <c r="A189">
        <f>_xlfn.RANK.EQ(Table13[[#This Row],[Pre Season ELO]], Table13[Pre Season ELO], 0)</f>
        <v>188</v>
      </c>
      <c r="B189" t="s">
        <v>215</v>
      </c>
      <c r="C189" t="s">
        <v>104</v>
      </c>
      <c r="D189" t="str">
        <f>VLOOKUP(Table13[[#This Row],[conference_idx]], Index!$A$2:$B$32, 2, FALSE)</f>
        <v>Southland</v>
      </c>
      <c r="E189" s="2">
        <v>1456.1477569333499</v>
      </c>
      <c r="F189">
        <f>VLOOKUP(Table13[[#This Row],[Team]], '2024 Data'!$A$2:$AC$365, MATCH("AdjEM", '2024 Data'!$A$1:$AC$1,0),FALSE)</f>
        <v>-5.4000000000000101</v>
      </c>
      <c r="G189">
        <f>_xlfn.RANK.EQ(Table13[[#This Row],[2024 End of Season KenPom Rating]], Table13[2024 End of Season KenPom Rating], 0)</f>
        <v>235</v>
      </c>
      <c r="H189">
        <f>Table13[[#This Row],[2024 End of Season KenPom Rank]]-Table13[[#This Row],[Pre Season Elo Rank]]</f>
        <v>47</v>
      </c>
      <c r="I189">
        <f>VLOOKUP(Table13[[#This Row],[Team]], '2025 Data'!$A$2:$AC$365, MATCH("AdjEM", '2025 Data'!$A$1:$AC$1, 0),FALSE)</f>
        <v>-2.2000000000000002</v>
      </c>
      <c r="J189">
        <f>_xlfn.RANK.EQ(Table13[[#This Row],[2025 KenPom Prediction]], Table13[2025 KenPom Prediction], 0)</f>
        <v>186</v>
      </c>
    </row>
    <row r="190" spans="1:10" x14ac:dyDescent="0.45">
      <c r="A190">
        <f>_xlfn.RANK.EQ(Table13[[#This Row],[Pre Season ELO]], Table13[Pre Season ELO], 0)</f>
        <v>189</v>
      </c>
      <c r="B190" t="s">
        <v>216</v>
      </c>
      <c r="C190" t="s">
        <v>106</v>
      </c>
      <c r="D190" t="str">
        <f>VLOOKUP(Table13[[#This Row],[conference_idx]], Index!$A$2:$B$32, 2, FALSE)</f>
        <v>Missouri Valley</v>
      </c>
      <c r="E190" s="2">
        <v>1451.7758146693</v>
      </c>
      <c r="F190">
        <f>VLOOKUP(Table13[[#This Row],[Team]], '2024 Data'!$A$2:$AC$365, MATCH("AdjEM", '2024 Data'!$A$1:$AC$1,0),FALSE)</f>
        <v>16.7</v>
      </c>
      <c r="G190">
        <f>_xlfn.RANK.EQ(Table13[[#This Row],[2024 End of Season KenPom Rating]], Table13[2024 End of Season KenPom Rating], 0)</f>
        <v>38</v>
      </c>
      <c r="H190">
        <f>Table13[[#This Row],[2024 End of Season KenPom Rank]]-Table13[[#This Row],[Pre Season Elo Rank]]</f>
        <v>-151</v>
      </c>
      <c r="I190">
        <f>VLOOKUP(Table13[[#This Row],[Team]], '2025 Data'!$A$2:$AC$365, MATCH("AdjEM", '2025 Data'!$A$1:$AC$1, 0),FALSE)</f>
        <v>-0.100000000000009</v>
      </c>
      <c r="J190">
        <f>_xlfn.RANK.EQ(Table13[[#This Row],[2025 KenPom Prediction]], Table13[2025 KenPom Prediction], 0)</f>
        <v>155</v>
      </c>
    </row>
    <row r="191" spans="1:10" x14ac:dyDescent="0.45">
      <c r="A191">
        <f>_xlfn.RANK.EQ(Table13[[#This Row],[Pre Season ELO]], Table13[Pre Season ELO], 0)</f>
        <v>190</v>
      </c>
      <c r="B191" t="s">
        <v>217</v>
      </c>
      <c r="C191" t="s">
        <v>70</v>
      </c>
      <c r="D191" t="str">
        <f>VLOOKUP(Table13[[#This Row],[conference_idx]], Index!$A$2:$B$32, 2, FALSE)</f>
        <v>Mountain West</v>
      </c>
      <c r="E191" s="2">
        <v>1449.89311586739</v>
      </c>
      <c r="F191">
        <f>VLOOKUP(Table13[[#This Row],[Team]], '2024 Data'!$A$2:$AC$365, MATCH("AdjEM", '2024 Data'!$A$1:$AC$1,0),FALSE)</f>
        <v>0.79999999999999705</v>
      </c>
      <c r="G191">
        <f>_xlfn.RANK.EQ(Table13[[#This Row],[2024 End of Season KenPom Rating]], Table13[2024 End of Season KenPom Rating], 0)</f>
        <v>158</v>
      </c>
      <c r="H191">
        <f>Table13[[#This Row],[2024 End of Season KenPom Rank]]-Table13[[#This Row],[Pre Season Elo Rank]]</f>
        <v>-32</v>
      </c>
      <c r="I191">
        <f>VLOOKUP(Table13[[#This Row],[Team]], '2025 Data'!$A$2:$AC$365, MATCH("AdjEM", '2025 Data'!$A$1:$AC$1, 0),FALSE)</f>
        <v>-4.4000000000000101</v>
      </c>
      <c r="J191">
        <f>_xlfn.RANK.EQ(Table13[[#This Row],[2025 KenPom Prediction]], Table13[2025 KenPom Prediction], 0)</f>
        <v>215</v>
      </c>
    </row>
    <row r="192" spans="1:10" x14ac:dyDescent="0.45">
      <c r="A192">
        <f>_xlfn.RANK.EQ(Table13[[#This Row],[Pre Season ELO]], Table13[Pre Season ELO], 0)</f>
        <v>191</v>
      </c>
      <c r="B192" t="s">
        <v>218</v>
      </c>
      <c r="C192" t="s">
        <v>190</v>
      </c>
      <c r="D192" t="str">
        <f>VLOOKUP(Table13[[#This Row],[conference_idx]], Index!$A$2:$B$32, 2, FALSE)</f>
        <v>Big Sky</v>
      </c>
      <c r="E192" s="2">
        <v>1449.7515492771699</v>
      </c>
      <c r="F192">
        <f>VLOOKUP(Table13[[#This Row],[Team]], '2024 Data'!$A$2:$AC$365, MATCH("AdjEM", '2024 Data'!$A$1:$AC$1,0),FALSE)</f>
        <v>-4.7</v>
      </c>
      <c r="G192">
        <f>_xlfn.RANK.EQ(Table13[[#This Row],[2024 End of Season KenPom Rating]], Table13[2024 End of Season KenPom Rating], 0)</f>
        <v>225</v>
      </c>
      <c r="H192">
        <f>Table13[[#This Row],[2024 End of Season KenPom Rank]]-Table13[[#This Row],[Pre Season Elo Rank]]</f>
        <v>34</v>
      </c>
      <c r="I192">
        <f>VLOOKUP(Table13[[#This Row],[Team]], '2025 Data'!$A$2:$AC$365, MATCH("AdjEM", '2025 Data'!$A$1:$AC$1, 0),FALSE)</f>
        <v>-2.9000000000000101</v>
      </c>
      <c r="J192">
        <f>_xlfn.RANK.EQ(Table13[[#This Row],[2025 KenPom Prediction]], Table13[2025 KenPom Prediction], 0)</f>
        <v>196</v>
      </c>
    </row>
    <row r="193" spans="1:10" x14ac:dyDescent="0.45">
      <c r="A193">
        <f>_xlfn.RANK.EQ(Table13[[#This Row],[Pre Season ELO]], Table13[Pre Season ELO], 0)</f>
        <v>192</v>
      </c>
      <c r="B193" t="s">
        <v>219</v>
      </c>
      <c r="C193" t="s">
        <v>95</v>
      </c>
      <c r="D193" t="str">
        <f>VLOOKUP(Table13[[#This Row],[conference_idx]], Index!$A$2:$B$32, 2, FALSE)</f>
        <v>Ivy League</v>
      </c>
      <c r="E193" s="2">
        <v>1449.47738345583</v>
      </c>
      <c r="F193">
        <f>VLOOKUP(Table13[[#This Row],[Team]], '2024 Data'!$A$2:$AC$365, MATCH("AdjEM", '2024 Data'!$A$1:$AC$1,0),FALSE)</f>
        <v>-4</v>
      </c>
      <c r="G193">
        <f>_xlfn.RANK.EQ(Table13[[#This Row],[2024 End of Season KenPom Rating]], Table13[2024 End of Season KenPom Rating], 0)</f>
        <v>210</v>
      </c>
      <c r="H193">
        <f>Table13[[#This Row],[2024 End of Season KenPom Rank]]-Table13[[#This Row],[Pre Season Elo Rank]]</f>
        <v>18</v>
      </c>
      <c r="I193">
        <f>VLOOKUP(Table13[[#This Row],[Team]], '2025 Data'!$A$2:$AC$365, MATCH("AdjEM", '2025 Data'!$A$1:$AC$1, 0),FALSE)</f>
        <v>-2.2000000000000002</v>
      </c>
      <c r="J193">
        <f>_xlfn.RANK.EQ(Table13[[#This Row],[2025 KenPom Prediction]], Table13[2025 KenPom Prediction], 0)</f>
        <v>186</v>
      </c>
    </row>
    <row r="194" spans="1:10" x14ac:dyDescent="0.45">
      <c r="A194">
        <f>_xlfn.RANK.EQ(Table13[[#This Row],[Pre Season ELO]], Table13[Pre Season ELO], 0)</f>
        <v>193</v>
      </c>
      <c r="B194" t="s">
        <v>220</v>
      </c>
      <c r="C194" t="s">
        <v>117</v>
      </c>
      <c r="D194" t="str">
        <f>VLOOKUP(Table13[[#This Row],[conference_idx]], Index!$A$2:$B$32, 2, FALSE)</f>
        <v>Big West</v>
      </c>
      <c r="E194" s="2">
        <v>1449.0680402978101</v>
      </c>
      <c r="F194">
        <f>VLOOKUP(Table13[[#This Row],[Team]], '2024 Data'!$A$2:$AC$365, MATCH("AdjEM", '2024 Data'!$A$1:$AC$1,0),FALSE)</f>
        <v>-0.5</v>
      </c>
      <c r="G194">
        <f>_xlfn.RANK.EQ(Table13[[#This Row],[2024 End of Season KenPom Rating]], Table13[2024 End of Season KenPom Rating], 0)</f>
        <v>169</v>
      </c>
      <c r="H194">
        <f>Table13[[#This Row],[2024 End of Season KenPom Rank]]-Table13[[#This Row],[Pre Season Elo Rank]]</f>
        <v>-24</v>
      </c>
      <c r="I194">
        <f>VLOOKUP(Table13[[#This Row],[Team]], '2025 Data'!$A$2:$AC$365, MATCH("AdjEM", '2025 Data'!$A$1:$AC$1, 0),FALSE)</f>
        <v>-3.1000000000000099</v>
      </c>
      <c r="J194">
        <f>_xlfn.RANK.EQ(Table13[[#This Row],[2025 KenPom Prediction]], Table13[2025 KenPom Prediction], 0)</f>
        <v>199</v>
      </c>
    </row>
    <row r="195" spans="1:10" x14ac:dyDescent="0.45">
      <c r="A195">
        <f>_xlfn.RANK.EQ(Table13[[#This Row],[Pre Season ELO]], Table13[Pre Season ELO], 0)</f>
        <v>194</v>
      </c>
      <c r="B195" t="s">
        <v>221</v>
      </c>
      <c r="C195" t="s">
        <v>129</v>
      </c>
      <c r="D195" t="str">
        <f>VLOOKUP(Table13[[#This Row],[conference_idx]], Index!$A$2:$B$32, 2, FALSE)</f>
        <v>Sun Belt</v>
      </c>
      <c r="E195" s="2">
        <v>1447.8470331163701</v>
      </c>
      <c r="F195">
        <f>VLOOKUP(Table13[[#This Row],[Team]], '2024 Data'!$A$2:$AC$365, MATCH("AdjEM", '2024 Data'!$A$1:$AC$1,0),FALSE)</f>
        <v>-8.6000000000000103</v>
      </c>
      <c r="G195">
        <f>_xlfn.RANK.EQ(Table13[[#This Row],[2024 End of Season KenPom Rating]], Table13[2024 End of Season KenPom Rating], 0)</f>
        <v>281</v>
      </c>
      <c r="H195">
        <f>Table13[[#This Row],[2024 End of Season KenPom Rank]]-Table13[[#This Row],[Pre Season Elo Rank]]</f>
        <v>87</v>
      </c>
      <c r="I195">
        <f>VLOOKUP(Table13[[#This Row],[Team]], '2025 Data'!$A$2:$AC$365, MATCH("AdjEM", '2025 Data'!$A$1:$AC$1, 0),FALSE)</f>
        <v>-2</v>
      </c>
      <c r="J195">
        <f>_xlfn.RANK.EQ(Table13[[#This Row],[2025 KenPom Prediction]], Table13[2025 KenPom Prediction], 0)</f>
        <v>184</v>
      </c>
    </row>
    <row r="196" spans="1:10" x14ac:dyDescent="0.45">
      <c r="A196">
        <f>_xlfn.RANK.EQ(Table13[[#This Row],[Pre Season ELO]], Table13[Pre Season ELO], 0)</f>
        <v>195</v>
      </c>
      <c r="B196" t="s">
        <v>222</v>
      </c>
      <c r="C196" t="s">
        <v>106</v>
      </c>
      <c r="D196" t="str">
        <f>VLOOKUP(Table13[[#This Row],[conference_idx]], Index!$A$2:$B$32, 2, FALSE)</f>
        <v>Missouri Valley</v>
      </c>
      <c r="E196" s="2">
        <v>1447.4596294727801</v>
      </c>
      <c r="F196">
        <f>VLOOKUP(Table13[[#This Row],[Team]], '2024 Data'!$A$2:$AC$365, MATCH("AdjEM", '2024 Data'!$A$1:$AC$1,0),FALSE)</f>
        <v>-2.69999999999999</v>
      </c>
      <c r="G196">
        <f>_xlfn.RANK.EQ(Table13[[#This Row],[2024 End of Season KenPom Rating]], Table13[2024 End of Season KenPom Rating], 0)</f>
        <v>197</v>
      </c>
      <c r="H196">
        <f>Table13[[#This Row],[2024 End of Season KenPom Rank]]-Table13[[#This Row],[Pre Season Elo Rank]]</f>
        <v>2</v>
      </c>
      <c r="I196">
        <f>VLOOKUP(Table13[[#This Row],[Team]], '2025 Data'!$A$2:$AC$365, MATCH("AdjEM", '2025 Data'!$A$1:$AC$1, 0),FALSE)</f>
        <v>-4.7</v>
      </c>
      <c r="J196">
        <f>_xlfn.RANK.EQ(Table13[[#This Row],[2025 KenPom Prediction]], Table13[2025 KenPom Prediction], 0)</f>
        <v>221</v>
      </c>
    </row>
    <row r="197" spans="1:10" x14ac:dyDescent="0.45">
      <c r="A197">
        <f>_xlfn.RANK.EQ(Table13[[#This Row],[Pre Season ELO]], Table13[Pre Season ELO], 0)</f>
        <v>196</v>
      </c>
      <c r="B197" t="s">
        <v>223</v>
      </c>
      <c r="C197" t="s">
        <v>208</v>
      </c>
      <c r="D197" t="str">
        <f>VLOOKUP(Table13[[#This Row],[conference_idx]], Index!$A$2:$B$32, 2, FALSE)</f>
        <v>Summit</v>
      </c>
      <c r="E197" s="2">
        <v>1446.8072020795701</v>
      </c>
      <c r="F197">
        <f>VLOOKUP(Table13[[#This Row],[Team]], '2024 Data'!$A$2:$AC$365, MATCH("AdjEM", '2024 Data'!$A$1:$AC$1,0),FALSE)</f>
        <v>-4</v>
      </c>
      <c r="G197">
        <f>_xlfn.RANK.EQ(Table13[[#This Row],[2024 End of Season KenPom Rating]], Table13[2024 End of Season KenPom Rating], 0)</f>
        <v>210</v>
      </c>
      <c r="H197">
        <f>Table13[[#This Row],[2024 End of Season KenPom Rank]]-Table13[[#This Row],[Pre Season Elo Rank]]</f>
        <v>14</v>
      </c>
      <c r="I197">
        <f>VLOOKUP(Table13[[#This Row],[Team]], '2025 Data'!$A$2:$AC$365, MATCH("AdjEM", '2025 Data'!$A$1:$AC$1, 0),FALSE)</f>
        <v>-3.4000000000000101</v>
      </c>
      <c r="J197">
        <f>_xlfn.RANK.EQ(Table13[[#This Row],[2025 KenPom Prediction]], Table13[2025 KenPom Prediction], 0)</f>
        <v>201</v>
      </c>
    </row>
    <row r="198" spans="1:10" x14ac:dyDescent="0.45">
      <c r="A198">
        <f>_xlfn.RANK.EQ(Table13[[#This Row],[Pre Season ELO]], Table13[Pre Season ELO], 0)</f>
        <v>197</v>
      </c>
      <c r="B198" t="s">
        <v>224</v>
      </c>
      <c r="C198" t="s">
        <v>225</v>
      </c>
      <c r="D198" t="str">
        <f>VLOOKUP(Table13[[#This Row],[conference_idx]], Index!$A$2:$B$32, 2, FALSE)</f>
        <v>Patriot League</v>
      </c>
      <c r="E198" s="2">
        <v>1441.49012239904</v>
      </c>
      <c r="F198">
        <f>VLOOKUP(Table13[[#This Row],[Team]], '2024 Data'!$A$2:$AC$365, MATCH("AdjEM", '2024 Data'!$A$1:$AC$1,0),FALSE)</f>
        <v>1.5</v>
      </c>
      <c r="G198">
        <f>_xlfn.RANK.EQ(Table13[[#This Row],[2024 End of Season KenPom Rating]], Table13[2024 End of Season KenPom Rating], 0)</f>
        <v>150</v>
      </c>
      <c r="H198">
        <f>Table13[[#This Row],[2024 End of Season KenPom Rank]]-Table13[[#This Row],[Pre Season Elo Rank]]</f>
        <v>-47</v>
      </c>
      <c r="I198">
        <f>VLOOKUP(Table13[[#This Row],[Team]], '2025 Data'!$A$2:$AC$365, MATCH("AdjEM", '2025 Data'!$A$1:$AC$1, 0),FALSE)</f>
        <v>-4.5</v>
      </c>
      <c r="J198">
        <f>_xlfn.RANK.EQ(Table13[[#This Row],[2025 KenPom Prediction]], Table13[2025 KenPom Prediction], 0)</f>
        <v>217</v>
      </c>
    </row>
    <row r="199" spans="1:10" x14ac:dyDescent="0.45">
      <c r="A199">
        <f>_xlfn.RANK.EQ(Table13[[#This Row],[Pre Season ELO]], Table13[Pre Season ELO], 0)</f>
        <v>198</v>
      </c>
      <c r="B199" t="s">
        <v>226</v>
      </c>
      <c r="C199" t="s">
        <v>175</v>
      </c>
      <c r="D199" t="str">
        <f>VLOOKUP(Table13[[#This Row],[conference_idx]], Index!$A$2:$B$32, 2, FALSE)</f>
        <v>Horizon</v>
      </c>
      <c r="E199" s="2">
        <v>1439.56421742973</v>
      </c>
      <c r="F199">
        <f>VLOOKUP(Table13[[#This Row],[Team]], '2024 Data'!$A$2:$AC$365, MATCH("AdjEM", '2024 Data'!$A$1:$AC$1,0),FALSE)</f>
        <v>3</v>
      </c>
      <c r="G199">
        <f>_xlfn.RANK.EQ(Table13[[#This Row],[2024 End of Season KenPom Rating]], Table13[2024 End of Season KenPom Rating], 0)</f>
        <v>134</v>
      </c>
      <c r="H199">
        <f>Table13[[#This Row],[2024 End of Season KenPom Rank]]-Table13[[#This Row],[Pre Season Elo Rank]]</f>
        <v>-64</v>
      </c>
      <c r="I199">
        <f>VLOOKUP(Table13[[#This Row],[Team]], '2025 Data'!$A$2:$AC$365, MATCH("AdjEM", '2025 Data'!$A$1:$AC$1, 0),FALSE)</f>
        <v>-2.5</v>
      </c>
      <c r="J199">
        <f>_xlfn.RANK.EQ(Table13[[#This Row],[2025 KenPom Prediction]], Table13[2025 KenPom Prediction], 0)</f>
        <v>189</v>
      </c>
    </row>
    <row r="200" spans="1:10" x14ac:dyDescent="0.45">
      <c r="A200">
        <f>_xlfn.RANK.EQ(Table13[[#This Row],[Pre Season ELO]], Table13[Pre Season ELO], 0)</f>
        <v>199</v>
      </c>
      <c r="B200" t="s">
        <v>227</v>
      </c>
      <c r="C200" t="s">
        <v>70</v>
      </c>
      <c r="D200" t="str">
        <f>VLOOKUP(Table13[[#This Row],[conference_idx]], Index!$A$2:$B$32, 2, FALSE)</f>
        <v>Mountain West</v>
      </c>
      <c r="E200" s="2">
        <v>1437.3575183497001</v>
      </c>
      <c r="F200">
        <f>VLOOKUP(Table13[[#This Row],[Team]], '2024 Data'!$A$2:$AC$365, MATCH("AdjEM", '2024 Data'!$A$1:$AC$1,0),FALSE)</f>
        <v>-6.2</v>
      </c>
      <c r="G200">
        <f>_xlfn.RANK.EQ(Table13[[#This Row],[2024 End of Season KenPom Rating]], Table13[2024 End of Season KenPom Rating], 0)</f>
        <v>250</v>
      </c>
      <c r="H200">
        <f>Table13[[#This Row],[2024 End of Season KenPom Rank]]-Table13[[#This Row],[Pre Season Elo Rank]]</f>
        <v>51</v>
      </c>
      <c r="I200">
        <f>VLOOKUP(Table13[[#This Row],[Team]], '2025 Data'!$A$2:$AC$365, MATCH("AdjEM", '2025 Data'!$A$1:$AC$1, 0),FALSE)</f>
        <v>-2.5</v>
      </c>
      <c r="J200">
        <f>_xlfn.RANK.EQ(Table13[[#This Row],[2025 KenPom Prediction]], Table13[2025 KenPom Prediction], 0)</f>
        <v>189</v>
      </c>
    </row>
    <row r="201" spans="1:10" x14ac:dyDescent="0.45">
      <c r="A201">
        <f>_xlfn.RANK.EQ(Table13[[#This Row],[Pre Season ELO]], Table13[Pre Season ELO], 0)</f>
        <v>200</v>
      </c>
      <c r="B201" t="s">
        <v>228</v>
      </c>
      <c r="C201" t="s">
        <v>129</v>
      </c>
      <c r="D201" t="str">
        <f>VLOOKUP(Table13[[#This Row],[conference_idx]], Index!$A$2:$B$32, 2, FALSE)</f>
        <v>Sun Belt</v>
      </c>
      <c r="E201" s="2">
        <v>1436.6779770067899</v>
      </c>
      <c r="F201">
        <f>VLOOKUP(Table13[[#This Row],[Team]], '2024 Data'!$A$2:$AC$365, MATCH("AdjEM", '2024 Data'!$A$1:$AC$1,0),FALSE)</f>
        <v>-4.3</v>
      </c>
      <c r="G201">
        <f>_xlfn.RANK.EQ(Table13[[#This Row],[2024 End of Season KenPom Rating]], Table13[2024 End of Season KenPom Rating], 0)</f>
        <v>220</v>
      </c>
      <c r="H201">
        <f>Table13[[#This Row],[2024 End of Season KenPom Rank]]-Table13[[#This Row],[Pre Season Elo Rank]]</f>
        <v>20</v>
      </c>
      <c r="I201">
        <f>VLOOKUP(Table13[[#This Row],[Team]], '2025 Data'!$A$2:$AC$365, MATCH("AdjEM", '2025 Data'!$A$1:$AC$1, 0),FALSE)</f>
        <v>-2.4000000000000101</v>
      </c>
      <c r="J201">
        <f>_xlfn.RANK.EQ(Table13[[#This Row],[2025 KenPom Prediction]], Table13[2025 KenPom Prediction], 0)</f>
        <v>188</v>
      </c>
    </row>
    <row r="202" spans="1:10" x14ac:dyDescent="0.45">
      <c r="A202">
        <f>_xlfn.RANK.EQ(Table13[[#This Row],[Pre Season ELO]], Table13[Pre Season ELO], 0)</f>
        <v>201</v>
      </c>
      <c r="B202" t="s">
        <v>229</v>
      </c>
      <c r="C202" t="s">
        <v>230</v>
      </c>
      <c r="D202" t="str">
        <f>VLOOKUP(Table13[[#This Row],[conference_idx]], Index!$A$2:$B$32, 2, FALSE)</f>
        <v>MAAC</v>
      </c>
      <c r="E202" s="2">
        <v>1436.27429451536</v>
      </c>
      <c r="F202">
        <f>VLOOKUP(Table13[[#This Row],[Team]], '2024 Data'!$A$2:$AC$365, MATCH("AdjEM", '2024 Data'!$A$1:$AC$1,0),FALSE)</f>
        <v>-0.79999999999999705</v>
      </c>
      <c r="G202">
        <f>_xlfn.RANK.EQ(Table13[[#This Row],[2024 End of Season KenPom Rating]], Table13[2024 End of Season KenPom Rating], 0)</f>
        <v>173</v>
      </c>
      <c r="H202">
        <f>Table13[[#This Row],[2024 End of Season KenPom Rank]]-Table13[[#This Row],[Pre Season Elo Rank]]</f>
        <v>-28</v>
      </c>
      <c r="I202">
        <f>VLOOKUP(Table13[[#This Row],[Team]], '2025 Data'!$A$2:$AC$365, MATCH("AdjEM", '2025 Data'!$A$1:$AC$1, 0),FALSE)</f>
        <v>-2.8</v>
      </c>
      <c r="J202">
        <f>_xlfn.RANK.EQ(Table13[[#This Row],[2025 KenPom Prediction]], Table13[2025 KenPom Prediction], 0)</f>
        <v>192</v>
      </c>
    </row>
    <row r="203" spans="1:10" x14ac:dyDescent="0.45">
      <c r="A203">
        <f>_xlfn.RANK.EQ(Table13[[#This Row],[Pre Season ELO]], Table13[Pre Season ELO], 0)</f>
        <v>202</v>
      </c>
      <c r="B203" t="s">
        <v>231</v>
      </c>
      <c r="C203" t="s">
        <v>154</v>
      </c>
      <c r="D203" t="str">
        <f>VLOOKUP(Table13[[#This Row],[conference_idx]], Index!$A$2:$B$32, 2, FALSE)</f>
        <v>Atlantic Sun</v>
      </c>
      <c r="E203" s="2">
        <v>1434.17302968237</v>
      </c>
      <c r="F203">
        <f>VLOOKUP(Table13[[#This Row],[Team]], '2024 Data'!$A$2:$AC$365, MATCH("AdjEM", '2024 Data'!$A$1:$AC$1,0),FALSE)</f>
        <v>-5.7</v>
      </c>
      <c r="G203">
        <f>_xlfn.RANK.EQ(Table13[[#This Row],[2024 End of Season KenPom Rating]], Table13[2024 End of Season KenPom Rating], 0)</f>
        <v>243</v>
      </c>
      <c r="H203">
        <f>Table13[[#This Row],[2024 End of Season KenPom Rank]]-Table13[[#This Row],[Pre Season Elo Rank]]</f>
        <v>41</v>
      </c>
      <c r="I203">
        <f>VLOOKUP(Table13[[#This Row],[Team]], '2025 Data'!$A$2:$AC$365, MATCH("AdjEM", '2025 Data'!$A$1:$AC$1, 0),FALSE)</f>
        <v>-3.8</v>
      </c>
      <c r="J203">
        <f>_xlfn.RANK.EQ(Table13[[#This Row],[2025 KenPom Prediction]], Table13[2025 KenPom Prediction], 0)</f>
        <v>206</v>
      </c>
    </row>
    <row r="204" spans="1:10" x14ac:dyDescent="0.45">
      <c r="A204">
        <f>_xlfn.RANK.EQ(Table13[[#This Row],[Pre Season ELO]], Table13[Pre Season ELO], 0)</f>
        <v>203</v>
      </c>
      <c r="B204" t="s">
        <v>232</v>
      </c>
      <c r="C204" t="s">
        <v>190</v>
      </c>
      <c r="D204" t="str">
        <f>VLOOKUP(Table13[[#This Row],[conference_idx]], Index!$A$2:$B$32, 2, FALSE)</f>
        <v>Big Sky</v>
      </c>
      <c r="E204" s="2">
        <v>1433.4464466634499</v>
      </c>
      <c r="F204">
        <f>VLOOKUP(Table13[[#This Row],[Team]], '2024 Data'!$A$2:$AC$365, MATCH("AdjEM", '2024 Data'!$A$1:$AC$1,0),FALSE)</f>
        <v>-3.2</v>
      </c>
      <c r="G204">
        <f>_xlfn.RANK.EQ(Table13[[#This Row],[2024 End of Season KenPom Rating]], Table13[2024 End of Season KenPom Rating], 0)</f>
        <v>204</v>
      </c>
      <c r="H204">
        <f>Table13[[#This Row],[2024 End of Season KenPom Rank]]-Table13[[#This Row],[Pre Season Elo Rank]]</f>
        <v>1</v>
      </c>
      <c r="I204">
        <f>VLOOKUP(Table13[[#This Row],[Team]], '2025 Data'!$A$2:$AC$365, MATCH("AdjEM", '2025 Data'!$A$1:$AC$1, 0),FALSE)</f>
        <v>-2.9000000000000101</v>
      </c>
      <c r="J204">
        <f>_xlfn.RANK.EQ(Table13[[#This Row],[2025 KenPom Prediction]], Table13[2025 KenPom Prediction], 0)</f>
        <v>196</v>
      </c>
    </row>
    <row r="205" spans="1:10" x14ac:dyDescent="0.45">
      <c r="A205">
        <f>_xlfn.RANK.EQ(Table13[[#This Row],[Pre Season ELO]], Table13[Pre Season ELO], 0)</f>
        <v>204</v>
      </c>
      <c r="B205" t="s">
        <v>233</v>
      </c>
      <c r="C205" t="s">
        <v>95</v>
      </c>
      <c r="D205" t="str">
        <f>VLOOKUP(Table13[[#This Row],[conference_idx]], Index!$A$2:$B$32, 2, FALSE)</f>
        <v>Ivy League</v>
      </c>
      <c r="E205" s="2">
        <v>1428.58572861175</v>
      </c>
      <c r="F205">
        <f>VLOOKUP(Table13[[#This Row],[Team]], '2024 Data'!$A$2:$AC$365, MATCH("AdjEM", '2024 Data'!$A$1:$AC$1,0),FALSE)</f>
        <v>-2.4000000000000101</v>
      </c>
      <c r="G205">
        <f>_xlfn.RANK.EQ(Table13[[#This Row],[2024 End of Season KenPom Rating]], Table13[2024 End of Season KenPom Rating], 0)</f>
        <v>191</v>
      </c>
      <c r="H205">
        <f>Table13[[#This Row],[2024 End of Season KenPom Rank]]-Table13[[#This Row],[Pre Season Elo Rank]]</f>
        <v>-13</v>
      </c>
      <c r="I205">
        <f>VLOOKUP(Table13[[#This Row],[Team]], '2025 Data'!$A$2:$AC$365, MATCH("AdjEM", '2025 Data'!$A$1:$AC$1, 0),FALSE)</f>
        <v>-6.3</v>
      </c>
      <c r="J205">
        <f>_xlfn.RANK.EQ(Table13[[#This Row],[2025 KenPom Prediction]], Table13[2025 KenPom Prediction], 0)</f>
        <v>244</v>
      </c>
    </row>
    <row r="206" spans="1:10" x14ac:dyDescent="0.45">
      <c r="A206">
        <f>_xlfn.RANK.EQ(Table13[[#This Row],[Pre Season ELO]], Table13[Pre Season ELO], 0)</f>
        <v>205</v>
      </c>
      <c r="B206" t="s">
        <v>234</v>
      </c>
      <c r="C206" t="s">
        <v>175</v>
      </c>
      <c r="D206" t="str">
        <f>VLOOKUP(Table13[[#This Row],[conference_idx]], Index!$A$2:$B$32, 2, FALSE)</f>
        <v>Horizon</v>
      </c>
      <c r="E206" s="2">
        <v>1427.44618370229</v>
      </c>
      <c r="F206">
        <f>VLOOKUP(Table13[[#This Row],[Team]], '2024 Data'!$A$2:$AC$365, MATCH("AdjEM", '2024 Data'!$A$1:$AC$1,0),FALSE)</f>
        <v>-2.80000000000001</v>
      </c>
      <c r="G206">
        <f>_xlfn.RANK.EQ(Table13[[#This Row],[2024 End of Season KenPom Rating]], Table13[2024 End of Season KenPom Rating], 0)</f>
        <v>199</v>
      </c>
      <c r="H206">
        <f>Table13[[#This Row],[2024 End of Season KenPom Rank]]-Table13[[#This Row],[Pre Season Elo Rank]]</f>
        <v>-6</v>
      </c>
      <c r="I206">
        <f>VLOOKUP(Table13[[#This Row],[Team]], '2025 Data'!$A$2:$AC$365, MATCH("AdjEM", '2025 Data'!$A$1:$AC$1, 0),FALSE)</f>
        <v>-1.8</v>
      </c>
      <c r="J206">
        <f>_xlfn.RANK.EQ(Table13[[#This Row],[2025 KenPom Prediction]], Table13[2025 KenPom Prediction], 0)</f>
        <v>183</v>
      </c>
    </row>
    <row r="207" spans="1:10" x14ac:dyDescent="0.45">
      <c r="A207">
        <f>_xlfn.RANK.EQ(Table13[[#This Row],[Pre Season ELO]], Table13[Pre Season ELO], 0)</f>
        <v>206</v>
      </c>
      <c r="B207" t="s">
        <v>235</v>
      </c>
      <c r="C207" t="s">
        <v>154</v>
      </c>
      <c r="D207" t="str">
        <f>VLOOKUP(Table13[[#This Row],[conference_idx]], Index!$A$2:$B$32, 2, FALSE)</f>
        <v>Atlantic Sun</v>
      </c>
      <c r="E207" s="2">
        <v>1427.09955282839</v>
      </c>
      <c r="F207">
        <f>VLOOKUP(Table13[[#This Row],[Team]], '2024 Data'!$A$2:$AC$365, MATCH("AdjEM", '2024 Data'!$A$1:$AC$1,0),FALSE)</f>
        <v>-8.1999999999999993</v>
      </c>
      <c r="G207">
        <f>_xlfn.RANK.EQ(Table13[[#This Row],[2024 End of Season KenPom Rating]], Table13[2024 End of Season KenPom Rating], 0)</f>
        <v>275</v>
      </c>
      <c r="H207">
        <f>Table13[[#This Row],[2024 End of Season KenPom Rank]]-Table13[[#This Row],[Pre Season Elo Rank]]</f>
        <v>69</v>
      </c>
      <c r="I207">
        <f>VLOOKUP(Table13[[#This Row],[Team]], '2025 Data'!$A$2:$AC$365, MATCH("AdjEM", '2025 Data'!$A$1:$AC$1, 0),FALSE)</f>
        <v>-1.5999999999999901</v>
      </c>
      <c r="J207">
        <f>_xlfn.RANK.EQ(Table13[[#This Row],[2025 KenPom Prediction]], Table13[2025 KenPom Prediction], 0)</f>
        <v>179</v>
      </c>
    </row>
    <row r="208" spans="1:10" x14ac:dyDescent="0.45">
      <c r="A208">
        <f>_xlfn.RANK.EQ(Table13[[#This Row],[Pre Season ELO]], Table13[Pre Season ELO], 0)</f>
        <v>207</v>
      </c>
      <c r="B208" t="s">
        <v>236</v>
      </c>
      <c r="C208" t="s">
        <v>141</v>
      </c>
      <c r="D208" t="str">
        <f>VLOOKUP(Table13[[#This Row],[conference_idx]], Index!$A$2:$B$32, 2, FALSE)</f>
        <v>CAA</v>
      </c>
      <c r="E208" s="2">
        <v>1425.95305682051</v>
      </c>
      <c r="F208">
        <f>VLOOKUP(Table13[[#This Row],[Team]], '2024 Data'!$A$2:$AC$365, MATCH("AdjEM", '2024 Data'!$A$1:$AC$1,0),FALSE)</f>
        <v>-6.3</v>
      </c>
      <c r="G208">
        <f>_xlfn.RANK.EQ(Table13[[#This Row],[2024 End of Season KenPom Rating]], Table13[2024 End of Season KenPom Rating], 0)</f>
        <v>252</v>
      </c>
      <c r="H208">
        <f>Table13[[#This Row],[2024 End of Season KenPom Rank]]-Table13[[#This Row],[Pre Season Elo Rank]]</f>
        <v>45</v>
      </c>
      <c r="I208">
        <f>VLOOKUP(Table13[[#This Row],[Team]], '2025 Data'!$A$2:$AC$365, MATCH("AdjEM", '2025 Data'!$A$1:$AC$1, 0),FALSE)</f>
        <v>-4.0999999999999899</v>
      </c>
      <c r="J208">
        <f>_xlfn.RANK.EQ(Table13[[#This Row],[2025 KenPom Prediction]], Table13[2025 KenPom Prediction], 0)</f>
        <v>211</v>
      </c>
    </row>
    <row r="209" spans="1:10" x14ac:dyDescent="0.45">
      <c r="A209">
        <f>_xlfn.RANK.EQ(Table13[[#This Row],[Pre Season ELO]], Table13[Pre Season ELO], 0)</f>
        <v>208</v>
      </c>
      <c r="B209" t="s">
        <v>237</v>
      </c>
      <c r="C209" t="s">
        <v>104</v>
      </c>
      <c r="D209" t="str">
        <f>VLOOKUP(Table13[[#This Row],[conference_idx]], Index!$A$2:$B$32, 2, FALSE)</f>
        <v>Southland</v>
      </c>
      <c r="E209" s="2">
        <v>1425.9384669517201</v>
      </c>
      <c r="F209">
        <f>VLOOKUP(Table13[[#This Row],[Team]], '2024 Data'!$A$2:$AC$365, MATCH("AdjEM", '2024 Data'!$A$1:$AC$1,0),FALSE)</f>
        <v>-2.2999999999999998</v>
      </c>
      <c r="G209">
        <f>_xlfn.RANK.EQ(Table13[[#This Row],[2024 End of Season KenPom Rating]], Table13[2024 End of Season KenPom Rating], 0)</f>
        <v>185</v>
      </c>
      <c r="H209">
        <f>Table13[[#This Row],[2024 End of Season KenPom Rank]]-Table13[[#This Row],[Pre Season Elo Rank]]</f>
        <v>-23</v>
      </c>
      <c r="I209">
        <f>VLOOKUP(Table13[[#This Row],[Team]], '2025 Data'!$A$2:$AC$365, MATCH("AdjEM", '2025 Data'!$A$1:$AC$1, 0),FALSE)</f>
        <v>-5.5999999999999899</v>
      </c>
      <c r="J209">
        <f>_xlfn.RANK.EQ(Table13[[#This Row],[2025 KenPom Prediction]], Table13[2025 KenPom Prediction], 0)</f>
        <v>236</v>
      </c>
    </row>
    <row r="210" spans="1:10" x14ac:dyDescent="0.45">
      <c r="A210">
        <f>_xlfn.RANK.EQ(Table13[[#This Row],[Pre Season ELO]], Table13[Pre Season ELO], 0)</f>
        <v>209</v>
      </c>
      <c r="B210" t="s">
        <v>238</v>
      </c>
      <c r="C210" t="s">
        <v>135</v>
      </c>
      <c r="D210" t="str">
        <f>VLOOKUP(Table13[[#This Row],[conference_idx]], Index!$A$2:$B$32, 2, FALSE)</f>
        <v>MAC</v>
      </c>
      <c r="E210" s="2">
        <v>1425.3412621872001</v>
      </c>
      <c r="F210">
        <f>VLOOKUP(Table13[[#This Row],[Team]], '2024 Data'!$A$2:$AC$365, MATCH("AdjEM", '2024 Data'!$A$1:$AC$1,0),FALSE)</f>
        <v>-6.9000000000000101</v>
      </c>
      <c r="G210">
        <f>_xlfn.RANK.EQ(Table13[[#This Row],[2024 End of Season KenPom Rating]], Table13[2024 End of Season KenPom Rating], 0)</f>
        <v>257</v>
      </c>
      <c r="H210">
        <f>Table13[[#This Row],[2024 End of Season KenPom Rank]]-Table13[[#This Row],[Pre Season Elo Rank]]</f>
        <v>48</v>
      </c>
      <c r="I210">
        <f>VLOOKUP(Table13[[#This Row],[Team]], '2025 Data'!$A$2:$AC$365, MATCH("AdjEM", '2025 Data'!$A$1:$AC$1, 0),FALSE)</f>
        <v>-4.0999999999999899</v>
      </c>
      <c r="J210">
        <f>_xlfn.RANK.EQ(Table13[[#This Row],[2025 KenPom Prediction]], Table13[2025 KenPom Prediction], 0)</f>
        <v>211</v>
      </c>
    </row>
    <row r="211" spans="1:10" x14ac:dyDescent="0.45">
      <c r="A211">
        <f>_xlfn.RANK.EQ(Table13[[#This Row],[Pre Season ELO]], Table13[Pre Season ELO], 0)</f>
        <v>210</v>
      </c>
      <c r="B211" t="s">
        <v>239</v>
      </c>
      <c r="C211" t="s">
        <v>141</v>
      </c>
      <c r="D211" t="str">
        <f>VLOOKUP(Table13[[#This Row],[conference_idx]], Index!$A$2:$B$32, 2, FALSE)</f>
        <v>CAA</v>
      </c>
      <c r="E211" s="2">
        <v>1424.90769450072</v>
      </c>
      <c r="F211">
        <f>VLOOKUP(Table13[[#This Row],[Team]], '2024 Data'!$A$2:$AC$365, MATCH("AdjEM", '2024 Data'!$A$1:$AC$1,0),FALSE)</f>
        <v>4.2</v>
      </c>
      <c r="G211">
        <f>_xlfn.RANK.EQ(Table13[[#This Row],[2024 End of Season KenPom Rating]], Table13[2024 End of Season KenPom Rating], 0)</f>
        <v>126</v>
      </c>
      <c r="H211">
        <f>Table13[[#This Row],[2024 End of Season KenPom Rank]]-Table13[[#This Row],[Pre Season Elo Rank]]</f>
        <v>-84</v>
      </c>
      <c r="I211">
        <f>VLOOKUP(Table13[[#This Row],[Team]], '2025 Data'!$A$2:$AC$365, MATCH("AdjEM", '2025 Data'!$A$1:$AC$1, 0),FALSE)</f>
        <v>-4.7</v>
      </c>
      <c r="J211">
        <f>_xlfn.RANK.EQ(Table13[[#This Row],[2025 KenPom Prediction]], Table13[2025 KenPom Prediction], 0)</f>
        <v>221</v>
      </c>
    </row>
    <row r="212" spans="1:10" x14ac:dyDescent="0.45">
      <c r="A212">
        <f>_xlfn.RANK.EQ(Table13[[#This Row],[Pre Season ELO]], Table13[Pre Season ELO], 0)</f>
        <v>211</v>
      </c>
      <c r="B212" t="s">
        <v>240</v>
      </c>
      <c r="C212" t="s">
        <v>55</v>
      </c>
      <c r="D212" t="str">
        <f>VLOOKUP(Table13[[#This Row],[conference_idx]], Index!$A$2:$B$32, 2, FALSE)</f>
        <v>American</v>
      </c>
      <c r="E212" s="2">
        <v>1423.70577601069</v>
      </c>
      <c r="F212">
        <f>VLOOKUP(Table13[[#This Row],[Team]], '2024 Data'!$A$2:$AC$365, MATCH("AdjEM", '2024 Data'!$A$1:$AC$1,0),FALSE)</f>
        <v>-6.7</v>
      </c>
      <c r="G212">
        <f>_xlfn.RANK.EQ(Table13[[#This Row],[2024 End of Season KenPom Rating]], Table13[2024 End of Season KenPom Rating], 0)</f>
        <v>256</v>
      </c>
      <c r="H212">
        <f>Table13[[#This Row],[2024 End of Season KenPom Rank]]-Table13[[#This Row],[Pre Season Elo Rank]]</f>
        <v>45</v>
      </c>
      <c r="I212">
        <f>VLOOKUP(Table13[[#This Row],[Team]], '2025 Data'!$A$2:$AC$365, MATCH("AdjEM", '2025 Data'!$A$1:$AC$1, 0),FALSE)</f>
        <v>-5</v>
      </c>
      <c r="J212">
        <f>_xlfn.RANK.EQ(Table13[[#This Row],[2025 KenPom Prediction]], Table13[2025 KenPom Prediction], 0)</f>
        <v>224</v>
      </c>
    </row>
    <row r="213" spans="1:10" x14ac:dyDescent="0.45">
      <c r="A213">
        <f>_xlfn.RANK.EQ(Table13[[#This Row],[Pre Season ELO]], Table13[Pre Season ELO], 0)</f>
        <v>212</v>
      </c>
      <c r="B213" t="s">
        <v>241</v>
      </c>
      <c r="C213" t="s">
        <v>208</v>
      </c>
      <c r="D213" t="str">
        <f>VLOOKUP(Table13[[#This Row],[conference_idx]], Index!$A$2:$B$32, 2, FALSE)</f>
        <v>Summit</v>
      </c>
      <c r="E213" s="2">
        <v>1423.2760441201301</v>
      </c>
      <c r="F213">
        <f>VLOOKUP(Table13[[#This Row],[Team]], '2024 Data'!$A$2:$AC$365, MATCH("AdjEM", '2024 Data'!$A$1:$AC$1,0),FALSE)</f>
        <v>-8.5</v>
      </c>
      <c r="G213">
        <f>_xlfn.RANK.EQ(Table13[[#This Row],[2024 End of Season KenPom Rating]], Table13[2024 End of Season KenPom Rating], 0)</f>
        <v>279</v>
      </c>
      <c r="H213">
        <f>Table13[[#This Row],[2024 End of Season KenPom Rank]]-Table13[[#This Row],[Pre Season Elo Rank]]</f>
        <v>67</v>
      </c>
      <c r="I213">
        <f>VLOOKUP(Table13[[#This Row],[Team]], '2025 Data'!$A$2:$AC$365, MATCH("AdjEM", '2025 Data'!$A$1:$AC$1, 0),FALSE)</f>
        <v>-4.6000000000000103</v>
      </c>
      <c r="J213">
        <f>_xlfn.RANK.EQ(Table13[[#This Row],[2025 KenPom Prediction]], Table13[2025 KenPom Prediction], 0)</f>
        <v>219</v>
      </c>
    </row>
    <row r="214" spans="1:10" x14ac:dyDescent="0.45">
      <c r="A214">
        <f>_xlfn.RANK.EQ(Table13[[#This Row],[Pre Season ELO]], Table13[Pre Season ELO], 0)</f>
        <v>213</v>
      </c>
      <c r="B214" t="s">
        <v>242</v>
      </c>
      <c r="C214" t="s">
        <v>143</v>
      </c>
      <c r="D214" t="str">
        <f>VLOOKUP(Table13[[#This Row],[conference_idx]], Index!$A$2:$B$32, 2, FALSE)</f>
        <v>SoCon</v>
      </c>
      <c r="E214" s="2">
        <v>1422.8389917801201</v>
      </c>
      <c r="F214">
        <f>VLOOKUP(Table13[[#This Row],[Team]], '2024 Data'!$A$2:$AC$365, MATCH("AdjEM", '2024 Data'!$A$1:$AC$1,0),FALSE)</f>
        <v>-4</v>
      </c>
      <c r="G214">
        <f>_xlfn.RANK.EQ(Table13[[#This Row],[2024 End of Season KenPom Rating]], Table13[2024 End of Season KenPom Rating], 0)</f>
        <v>210</v>
      </c>
      <c r="H214">
        <f>Table13[[#This Row],[2024 End of Season KenPom Rank]]-Table13[[#This Row],[Pre Season Elo Rank]]</f>
        <v>-3</v>
      </c>
      <c r="I214">
        <f>VLOOKUP(Table13[[#This Row],[Team]], '2025 Data'!$A$2:$AC$365, MATCH("AdjEM", '2025 Data'!$A$1:$AC$1, 0),FALSE)</f>
        <v>-4</v>
      </c>
      <c r="J214">
        <f>_xlfn.RANK.EQ(Table13[[#This Row],[2025 KenPom Prediction]], Table13[2025 KenPom Prediction], 0)</f>
        <v>208</v>
      </c>
    </row>
    <row r="215" spans="1:10" x14ac:dyDescent="0.45">
      <c r="A215">
        <f>_xlfn.RANK.EQ(Table13[[#This Row],[Pre Season ELO]], Table13[Pre Season ELO], 0)</f>
        <v>214</v>
      </c>
      <c r="B215" t="s">
        <v>243</v>
      </c>
      <c r="C215" t="s">
        <v>95</v>
      </c>
      <c r="D215" t="str">
        <f>VLOOKUP(Table13[[#This Row],[conference_idx]], Index!$A$2:$B$32, 2, FALSE)</f>
        <v>Ivy League</v>
      </c>
      <c r="E215" s="2">
        <v>1421.5402417507801</v>
      </c>
      <c r="F215">
        <f>VLOOKUP(Table13[[#This Row],[Team]], '2024 Data'!$A$2:$AC$365, MATCH("AdjEM", '2024 Data'!$A$1:$AC$1,0),FALSE)</f>
        <v>-5.3999999999999897</v>
      </c>
      <c r="G215">
        <f>_xlfn.RANK.EQ(Table13[[#This Row],[2024 End of Season KenPom Rating]], Table13[2024 End of Season KenPom Rating], 0)</f>
        <v>234</v>
      </c>
      <c r="H215">
        <f>Table13[[#This Row],[2024 End of Season KenPom Rank]]-Table13[[#This Row],[Pre Season Elo Rank]]</f>
        <v>20</v>
      </c>
      <c r="I215">
        <f>VLOOKUP(Table13[[#This Row],[Team]], '2025 Data'!$A$2:$AC$365, MATCH("AdjEM", '2025 Data'!$A$1:$AC$1, 0),FALSE)</f>
        <v>-4</v>
      </c>
      <c r="J215">
        <f>_xlfn.RANK.EQ(Table13[[#This Row],[2025 KenPom Prediction]], Table13[2025 KenPom Prediction], 0)</f>
        <v>208</v>
      </c>
    </row>
    <row r="216" spans="1:10" x14ac:dyDescent="0.45">
      <c r="A216">
        <f>_xlfn.RANK.EQ(Table13[[#This Row],[Pre Season ELO]], Table13[Pre Season ELO], 0)</f>
        <v>215</v>
      </c>
      <c r="B216" t="s">
        <v>244</v>
      </c>
      <c r="C216" t="s">
        <v>141</v>
      </c>
      <c r="D216" t="str">
        <f>VLOOKUP(Table13[[#This Row],[conference_idx]], Index!$A$2:$B$32, 2, FALSE)</f>
        <v>CAA</v>
      </c>
      <c r="E216" s="2">
        <v>1419.5925772436999</v>
      </c>
      <c r="F216">
        <f>VLOOKUP(Table13[[#This Row],[Team]], '2024 Data'!$A$2:$AC$365, MATCH("AdjEM", '2024 Data'!$A$1:$AC$1,0),FALSE)</f>
        <v>-2.8999999999999901</v>
      </c>
      <c r="G216">
        <f>_xlfn.RANK.EQ(Table13[[#This Row],[2024 End of Season KenPom Rating]], Table13[2024 End of Season KenPom Rating], 0)</f>
        <v>200</v>
      </c>
      <c r="H216">
        <f>Table13[[#This Row],[2024 End of Season KenPom Rank]]-Table13[[#This Row],[Pre Season Elo Rank]]</f>
        <v>-15</v>
      </c>
      <c r="I216">
        <f>VLOOKUP(Table13[[#This Row],[Team]], '2025 Data'!$A$2:$AC$365, MATCH("AdjEM", '2025 Data'!$A$1:$AC$1, 0),FALSE)</f>
        <v>-4.3</v>
      </c>
      <c r="J216">
        <f>_xlfn.RANK.EQ(Table13[[#This Row],[2025 KenPom Prediction]], Table13[2025 KenPom Prediction], 0)</f>
        <v>214</v>
      </c>
    </row>
    <row r="217" spans="1:10" x14ac:dyDescent="0.45">
      <c r="A217">
        <f>_xlfn.RANK.EQ(Table13[[#This Row],[Pre Season ELO]], Table13[Pre Season ELO], 0)</f>
        <v>216</v>
      </c>
      <c r="B217" t="s">
        <v>245</v>
      </c>
      <c r="C217" t="s">
        <v>55</v>
      </c>
      <c r="D217" t="str">
        <f>VLOOKUP(Table13[[#This Row],[conference_idx]], Index!$A$2:$B$32, 2, FALSE)</f>
        <v>American</v>
      </c>
      <c r="E217" s="2">
        <v>1418.7959777513499</v>
      </c>
      <c r="F217">
        <f>VLOOKUP(Table13[[#This Row],[Team]], '2024 Data'!$A$2:$AC$365, MATCH("AdjEM", '2024 Data'!$A$1:$AC$1,0),FALSE)</f>
        <v>-5.1000000000000103</v>
      </c>
      <c r="G217">
        <f>_xlfn.RANK.EQ(Table13[[#This Row],[2024 End of Season KenPom Rating]], Table13[2024 End of Season KenPom Rating], 0)</f>
        <v>232</v>
      </c>
      <c r="H217">
        <f>Table13[[#This Row],[2024 End of Season KenPom Rank]]-Table13[[#This Row],[Pre Season Elo Rank]]</f>
        <v>16</v>
      </c>
      <c r="I217">
        <f>VLOOKUP(Table13[[#This Row],[Team]], '2025 Data'!$A$2:$AC$365, MATCH("AdjEM", '2025 Data'!$A$1:$AC$1, 0),FALSE)</f>
        <v>-5.5</v>
      </c>
      <c r="J217">
        <f>_xlfn.RANK.EQ(Table13[[#This Row],[2025 KenPom Prediction]], Table13[2025 KenPom Prediction], 0)</f>
        <v>234</v>
      </c>
    </row>
    <row r="218" spans="1:10" x14ac:dyDescent="0.45">
      <c r="A218">
        <f>_xlfn.RANK.EQ(Table13[[#This Row],[Pre Season ELO]], Table13[Pre Season ELO], 0)</f>
        <v>217</v>
      </c>
      <c r="B218" t="s">
        <v>246</v>
      </c>
      <c r="C218" t="s">
        <v>61</v>
      </c>
      <c r="D218" t="str">
        <f>VLOOKUP(Table13[[#This Row],[conference_idx]], Index!$A$2:$B$32, 2, FALSE)</f>
        <v>WAC</v>
      </c>
      <c r="E218" s="2">
        <v>1418.0604019253999</v>
      </c>
      <c r="F218">
        <f>VLOOKUP(Table13[[#This Row],[Team]], '2024 Data'!$A$2:$AC$365, MATCH("AdjEM", '2024 Data'!$A$1:$AC$1,0),FALSE)</f>
        <v>-5.8</v>
      </c>
      <c r="G218">
        <f>_xlfn.RANK.EQ(Table13[[#This Row],[2024 End of Season KenPom Rating]], Table13[2024 End of Season KenPom Rating], 0)</f>
        <v>244</v>
      </c>
      <c r="H218">
        <f>Table13[[#This Row],[2024 End of Season KenPom Rank]]-Table13[[#This Row],[Pre Season Elo Rank]]</f>
        <v>27</v>
      </c>
      <c r="I218">
        <f>VLOOKUP(Table13[[#This Row],[Team]], '2025 Data'!$A$2:$AC$365, MATCH("AdjEM", '2025 Data'!$A$1:$AC$1, 0),FALSE)</f>
        <v>-2.80000000000001</v>
      </c>
      <c r="J218">
        <f>_xlfn.RANK.EQ(Table13[[#This Row],[2025 KenPom Prediction]], Table13[2025 KenPom Prediction], 0)</f>
        <v>194</v>
      </c>
    </row>
    <row r="219" spans="1:10" x14ac:dyDescent="0.45">
      <c r="A219">
        <f>_xlfn.RANK.EQ(Table13[[#This Row],[Pre Season ELO]], Table13[Pre Season ELO], 0)</f>
        <v>218</v>
      </c>
      <c r="B219" t="s">
        <v>247</v>
      </c>
      <c r="C219" t="s">
        <v>230</v>
      </c>
      <c r="D219" t="str">
        <f>VLOOKUP(Table13[[#This Row],[conference_idx]], Index!$A$2:$B$32, 2, FALSE)</f>
        <v>MAAC</v>
      </c>
      <c r="E219" s="2">
        <v>1416.9617403694699</v>
      </c>
      <c r="F219">
        <f>VLOOKUP(Table13[[#This Row],[Team]], '2024 Data'!$A$2:$AC$365, MATCH("AdjEM", '2024 Data'!$A$1:$AC$1,0),FALSE)</f>
        <v>-4.9000000000000101</v>
      </c>
      <c r="G219">
        <f>_xlfn.RANK.EQ(Table13[[#This Row],[2024 End of Season KenPom Rating]], Table13[2024 End of Season KenPom Rating], 0)</f>
        <v>228</v>
      </c>
      <c r="H219">
        <f>Table13[[#This Row],[2024 End of Season KenPom Rank]]-Table13[[#This Row],[Pre Season Elo Rank]]</f>
        <v>10</v>
      </c>
      <c r="I219">
        <f>VLOOKUP(Table13[[#This Row],[Team]], '2025 Data'!$A$2:$AC$365, MATCH("AdjEM", '2025 Data'!$A$1:$AC$1, 0),FALSE)</f>
        <v>-3.5999999999999899</v>
      </c>
      <c r="J219">
        <f>_xlfn.RANK.EQ(Table13[[#This Row],[2025 KenPom Prediction]], Table13[2025 KenPom Prediction], 0)</f>
        <v>204</v>
      </c>
    </row>
    <row r="220" spans="1:10" x14ac:dyDescent="0.45">
      <c r="A220">
        <f>_xlfn.RANK.EQ(Table13[[#This Row],[Pre Season ELO]], Table13[Pre Season ELO], 0)</f>
        <v>219</v>
      </c>
      <c r="B220" t="s">
        <v>248</v>
      </c>
      <c r="C220" t="s">
        <v>230</v>
      </c>
      <c r="D220" t="str">
        <f>VLOOKUP(Table13[[#This Row],[conference_idx]], Index!$A$2:$B$32, 2, FALSE)</f>
        <v>MAAC</v>
      </c>
      <c r="E220" s="2">
        <v>1416.7040353280699</v>
      </c>
      <c r="F220">
        <f>VLOOKUP(Table13[[#This Row],[Team]], '2024 Data'!$A$2:$AC$365, MATCH("AdjEM", '2024 Data'!$A$1:$AC$1,0),FALSE)</f>
        <v>-3</v>
      </c>
      <c r="G220">
        <f>_xlfn.RANK.EQ(Table13[[#This Row],[2024 End of Season KenPom Rating]], Table13[2024 End of Season KenPom Rating], 0)</f>
        <v>202</v>
      </c>
      <c r="H220">
        <f>Table13[[#This Row],[2024 End of Season KenPom Rank]]-Table13[[#This Row],[Pre Season Elo Rank]]</f>
        <v>-17</v>
      </c>
      <c r="I220">
        <f>VLOOKUP(Table13[[#This Row],[Team]], '2025 Data'!$A$2:$AC$365, MATCH("AdjEM", '2025 Data'!$A$1:$AC$1, 0),FALSE)</f>
        <v>-5.8</v>
      </c>
      <c r="J220">
        <f>_xlfn.RANK.EQ(Table13[[#This Row],[2025 KenPom Prediction]], Table13[2025 KenPom Prediction], 0)</f>
        <v>239</v>
      </c>
    </row>
    <row r="221" spans="1:10" x14ac:dyDescent="0.45">
      <c r="A221">
        <f>_xlfn.RANK.EQ(Table13[[#This Row],[Pre Season ELO]], Table13[Pre Season ELO], 0)</f>
        <v>220</v>
      </c>
      <c r="B221" t="s">
        <v>249</v>
      </c>
      <c r="C221" t="s">
        <v>126</v>
      </c>
      <c r="D221" t="str">
        <f>VLOOKUP(Table13[[#This Row],[conference_idx]], Index!$A$2:$B$32, 2, FALSE)</f>
        <v>CUSA</v>
      </c>
      <c r="E221" s="2">
        <v>1414.4848867594999</v>
      </c>
      <c r="F221">
        <f>VLOOKUP(Table13[[#This Row],[Team]], '2024 Data'!$A$2:$AC$365, MATCH("AdjEM", '2024 Data'!$A$1:$AC$1,0),FALSE)</f>
        <v>-3</v>
      </c>
      <c r="G221">
        <f>_xlfn.RANK.EQ(Table13[[#This Row],[2024 End of Season KenPom Rating]], Table13[2024 End of Season KenPom Rating], 0)</f>
        <v>202</v>
      </c>
      <c r="H221">
        <f>Table13[[#This Row],[2024 End of Season KenPom Rank]]-Table13[[#This Row],[Pre Season Elo Rank]]</f>
        <v>-18</v>
      </c>
      <c r="I221">
        <f>VLOOKUP(Table13[[#This Row],[Team]], '2025 Data'!$A$2:$AC$365, MATCH("AdjEM", '2025 Data'!$A$1:$AC$1, 0),FALSE)</f>
        <v>-4.6000000000000103</v>
      </c>
      <c r="J221">
        <f>_xlfn.RANK.EQ(Table13[[#This Row],[2025 KenPom Prediction]], Table13[2025 KenPom Prediction], 0)</f>
        <v>219</v>
      </c>
    </row>
    <row r="222" spans="1:10" x14ac:dyDescent="0.45">
      <c r="A222">
        <f>_xlfn.RANK.EQ(Table13[[#This Row],[Pre Season ELO]], Table13[Pre Season ELO], 0)</f>
        <v>221</v>
      </c>
      <c r="B222" t="s">
        <v>250</v>
      </c>
      <c r="C222" t="s">
        <v>225</v>
      </c>
      <c r="D222" t="str">
        <f>VLOOKUP(Table13[[#This Row],[conference_idx]], Index!$A$2:$B$32, 2, FALSE)</f>
        <v>Patriot League</v>
      </c>
      <c r="E222" s="2">
        <v>1411.1386844737899</v>
      </c>
      <c r="F222">
        <f>VLOOKUP(Table13[[#This Row],[Team]], '2024 Data'!$A$2:$AC$365, MATCH("AdjEM", '2024 Data'!$A$1:$AC$1,0),FALSE)</f>
        <v>-10.4</v>
      </c>
      <c r="G222">
        <f>_xlfn.RANK.EQ(Table13[[#This Row],[2024 End of Season KenPom Rating]], Table13[2024 End of Season KenPom Rating], 0)</f>
        <v>298</v>
      </c>
      <c r="H222">
        <f>Table13[[#This Row],[2024 End of Season KenPom Rank]]-Table13[[#This Row],[Pre Season Elo Rank]]</f>
        <v>77</v>
      </c>
      <c r="I222">
        <f>VLOOKUP(Table13[[#This Row],[Team]], '2025 Data'!$A$2:$AC$365, MATCH("AdjEM", '2025 Data'!$A$1:$AC$1, 0),FALSE)</f>
        <v>-5.3</v>
      </c>
      <c r="J222">
        <f>_xlfn.RANK.EQ(Table13[[#This Row],[2025 KenPom Prediction]], Table13[2025 KenPom Prediction], 0)</f>
        <v>230</v>
      </c>
    </row>
    <row r="223" spans="1:10" x14ac:dyDescent="0.45">
      <c r="A223">
        <f>_xlfn.RANK.EQ(Table13[[#This Row],[Pre Season ELO]], Table13[Pre Season ELO], 0)</f>
        <v>222</v>
      </c>
      <c r="B223" t="s">
        <v>251</v>
      </c>
      <c r="C223" t="s">
        <v>141</v>
      </c>
      <c r="D223" t="str">
        <f>VLOOKUP(Table13[[#This Row],[conference_idx]], Index!$A$2:$B$32, 2, FALSE)</f>
        <v>CAA</v>
      </c>
      <c r="E223" s="2">
        <v>1410.33208689461</v>
      </c>
      <c r="F223">
        <f>VLOOKUP(Table13[[#This Row],[Team]], '2024 Data'!$A$2:$AC$365, MATCH("AdjEM", '2024 Data'!$A$1:$AC$1,0),FALSE)</f>
        <v>-13.6</v>
      </c>
      <c r="G223">
        <f>_xlfn.RANK.EQ(Table13[[#This Row],[2024 End of Season KenPom Rating]], Table13[2024 End of Season KenPom Rating], 0)</f>
        <v>321</v>
      </c>
      <c r="H223">
        <f>Table13[[#This Row],[2024 End of Season KenPom Rank]]-Table13[[#This Row],[Pre Season Elo Rank]]</f>
        <v>99</v>
      </c>
      <c r="I223">
        <f>VLOOKUP(Table13[[#This Row],[Team]], '2025 Data'!$A$2:$AC$365, MATCH("AdjEM", '2025 Data'!$A$1:$AC$1, 0),FALSE)</f>
        <v>-5</v>
      </c>
      <c r="J223">
        <f>_xlfn.RANK.EQ(Table13[[#This Row],[2025 KenPom Prediction]], Table13[2025 KenPom Prediction], 0)</f>
        <v>224</v>
      </c>
    </row>
    <row r="224" spans="1:10" x14ac:dyDescent="0.45">
      <c r="A224">
        <f>_xlfn.RANK.EQ(Table13[[#This Row],[Pre Season ELO]], Table13[Pre Season ELO], 0)</f>
        <v>223</v>
      </c>
      <c r="B224" t="s">
        <v>252</v>
      </c>
      <c r="C224" t="s">
        <v>129</v>
      </c>
      <c r="D224" t="str">
        <f>VLOOKUP(Table13[[#This Row],[conference_idx]], Index!$A$2:$B$32, 2, FALSE)</f>
        <v>Sun Belt</v>
      </c>
      <c r="E224" s="2">
        <v>1409.5449903684901</v>
      </c>
      <c r="F224">
        <f>VLOOKUP(Table13[[#This Row],[Team]], '2024 Data'!$A$2:$AC$365, MATCH("AdjEM", '2024 Data'!$A$1:$AC$1,0),FALSE)</f>
        <v>-9.9000000000000092</v>
      </c>
      <c r="G224">
        <f>_xlfn.RANK.EQ(Table13[[#This Row],[2024 End of Season KenPom Rating]], Table13[2024 End of Season KenPom Rating], 0)</f>
        <v>290</v>
      </c>
      <c r="H224">
        <f>Table13[[#This Row],[2024 End of Season KenPom Rank]]-Table13[[#This Row],[Pre Season Elo Rank]]</f>
        <v>67</v>
      </c>
      <c r="I224">
        <f>VLOOKUP(Table13[[#This Row],[Team]], '2025 Data'!$A$2:$AC$365, MATCH("AdjEM", '2025 Data'!$A$1:$AC$1, 0),FALSE)</f>
        <v>-6</v>
      </c>
      <c r="J224">
        <f>_xlfn.RANK.EQ(Table13[[#This Row],[2025 KenPom Prediction]], Table13[2025 KenPom Prediction], 0)</f>
        <v>242</v>
      </c>
    </row>
    <row r="225" spans="1:10" x14ac:dyDescent="0.45">
      <c r="A225">
        <f>_xlfn.RANK.EQ(Table13[[#This Row],[Pre Season ELO]], Table13[Pre Season ELO], 0)</f>
        <v>224</v>
      </c>
      <c r="B225" t="s">
        <v>253</v>
      </c>
      <c r="C225" t="s">
        <v>254</v>
      </c>
      <c r="D225" t="str">
        <f>VLOOKUP(Table13[[#This Row],[conference_idx]], Index!$A$2:$B$32, 2, FALSE)</f>
        <v>MEAC</v>
      </c>
      <c r="E225" s="2">
        <v>1404.9520825688901</v>
      </c>
      <c r="F225">
        <f>VLOOKUP(Table13[[#This Row],[Team]], '2024 Data'!$A$2:$AC$365, MATCH("AdjEM", '2024 Data'!$A$1:$AC$1,0),FALSE)</f>
        <v>-8.3000000000000096</v>
      </c>
      <c r="G225">
        <f>_xlfn.RANK.EQ(Table13[[#This Row],[2024 End of Season KenPom Rating]], Table13[2024 End of Season KenPom Rating], 0)</f>
        <v>276</v>
      </c>
      <c r="H225">
        <f>Table13[[#This Row],[2024 End of Season KenPom Rank]]-Table13[[#This Row],[Pre Season Elo Rank]]</f>
        <v>52</v>
      </c>
      <c r="I225">
        <f>VLOOKUP(Table13[[#This Row],[Team]], '2025 Data'!$A$2:$AC$365, MATCH("AdjEM", '2025 Data'!$A$1:$AC$1, 0),FALSE)</f>
        <v>-4.5</v>
      </c>
      <c r="J225">
        <f>_xlfn.RANK.EQ(Table13[[#This Row],[2025 KenPom Prediction]], Table13[2025 KenPom Prediction], 0)</f>
        <v>217</v>
      </c>
    </row>
    <row r="226" spans="1:10" x14ac:dyDescent="0.45">
      <c r="A226">
        <f>_xlfn.RANK.EQ(Table13[[#This Row],[Pre Season ELO]], Table13[Pre Season ELO], 0)</f>
        <v>225</v>
      </c>
      <c r="B226" t="s">
        <v>255</v>
      </c>
      <c r="C226" t="s">
        <v>154</v>
      </c>
      <c r="D226" t="str">
        <f>VLOOKUP(Table13[[#This Row],[conference_idx]], Index!$A$2:$B$32, 2, FALSE)</f>
        <v>Atlantic Sun</v>
      </c>
      <c r="E226" s="2">
        <v>1402.98008077553</v>
      </c>
      <c r="F226">
        <f>VLOOKUP(Table13[[#This Row],[Team]], '2024 Data'!$A$2:$AC$365, MATCH("AdjEM", '2024 Data'!$A$1:$AC$1,0),FALSE)</f>
        <v>-6.3999999999999897</v>
      </c>
      <c r="G226">
        <f>_xlfn.RANK.EQ(Table13[[#This Row],[2024 End of Season KenPom Rating]], Table13[2024 End of Season KenPom Rating], 0)</f>
        <v>254</v>
      </c>
      <c r="H226">
        <f>Table13[[#This Row],[2024 End of Season KenPom Rank]]-Table13[[#This Row],[Pre Season Elo Rank]]</f>
        <v>29</v>
      </c>
      <c r="I226">
        <f>VLOOKUP(Table13[[#This Row],[Team]], '2025 Data'!$A$2:$AC$365, MATCH("AdjEM", '2025 Data'!$A$1:$AC$1, 0),FALSE)</f>
        <v>-4.4000000000000101</v>
      </c>
      <c r="J226">
        <f>_xlfn.RANK.EQ(Table13[[#This Row],[2025 KenPom Prediction]], Table13[2025 KenPom Prediction], 0)</f>
        <v>215</v>
      </c>
    </row>
    <row r="227" spans="1:10" x14ac:dyDescent="0.45">
      <c r="A227">
        <f>_xlfn.RANK.EQ(Table13[[#This Row],[Pre Season ELO]], Table13[Pre Season ELO], 0)</f>
        <v>226</v>
      </c>
      <c r="B227" t="s">
        <v>256</v>
      </c>
      <c r="C227" t="s">
        <v>230</v>
      </c>
      <c r="D227" t="str">
        <f>VLOOKUP(Table13[[#This Row],[conference_idx]], Index!$A$2:$B$32, 2, FALSE)</f>
        <v>MAAC</v>
      </c>
      <c r="E227" s="2">
        <v>1402.5804554731701</v>
      </c>
      <c r="F227">
        <f>VLOOKUP(Table13[[#This Row],[Team]], '2024 Data'!$A$2:$AC$365, MATCH("AdjEM", '2024 Data'!$A$1:$AC$1,0),FALSE)</f>
        <v>-4.0999999999999899</v>
      </c>
      <c r="G227">
        <f>_xlfn.RANK.EQ(Table13[[#This Row],[2024 End of Season KenPom Rating]], Table13[2024 End of Season KenPom Rating], 0)</f>
        <v>216</v>
      </c>
      <c r="H227">
        <f>Table13[[#This Row],[2024 End of Season KenPom Rank]]-Table13[[#This Row],[Pre Season Elo Rank]]</f>
        <v>-10</v>
      </c>
      <c r="I227">
        <f>VLOOKUP(Table13[[#This Row],[Team]], '2025 Data'!$A$2:$AC$365, MATCH("AdjEM", '2025 Data'!$A$1:$AC$1, 0),FALSE)</f>
        <v>-5.5999999999999899</v>
      </c>
      <c r="J227">
        <f>_xlfn.RANK.EQ(Table13[[#This Row],[2025 KenPom Prediction]], Table13[2025 KenPom Prediction], 0)</f>
        <v>236</v>
      </c>
    </row>
    <row r="228" spans="1:10" x14ac:dyDescent="0.45">
      <c r="A228">
        <f>_xlfn.RANK.EQ(Table13[[#This Row],[Pre Season ELO]], Table13[Pre Season ELO], 0)</f>
        <v>227</v>
      </c>
      <c r="B228" t="s">
        <v>257</v>
      </c>
      <c r="C228" t="s">
        <v>230</v>
      </c>
      <c r="D228" t="str">
        <f>VLOOKUP(Table13[[#This Row],[conference_idx]], Index!$A$2:$B$32, 2, FALSE)</f>
        <v>MAAC</v>
      </c>
      <c r="E228" s="2">
        <v>1402.4327606307399</v>
      </c>
      <c r="F228">
        <f>VLOOKUP(Table13[[#This Row],[Team]], '2024 Data'!$A$2:$AC$365, MATCH("AdjEM", '2024 Data'!$A$1:$AC$1,0),FALSE)</f>
        <v>-4.1000000000000103</v>
      </c>
      <c r="G228">
        <f>_xlfn.RANK.EQ(Table13[[#This Row],[2024 End of Season KenPom Rating]], Table13[2024 End of Season KenPom Rating], 0)</f>
        <v>217</v>
      </c>
      <c r="H228">
        <f>Table13[[#This Row],[2024 End of Season KenPom Rank]]-Table13[[#This Row],[Pre Season Elo Rank]]</f>
        <v>-10</v>
      </c>
      <c r="I228">
        <f>VLOOKUP(Table13[[#This Row],[Team]], '2025 Data'!$A$2:$AC$365, MATCH("AdjEM", '2025 Data'!$A$1:$AC$1, 0),FALSE)</f>
        <v>-5.2</v>
      </c>
      <c r="J228">
        <f>_xlfn.RANK.EQ(Table13[[#This Row],[2025 KenPom Prediction]], Table13[2025 KenPom Prediction], 0)</f>
        <v>228</v>
      </c>
    </row>
    <row r="229" spans="1:10" x14ac:dyDescent="0.45">
      <c r="A229">
        <f>_xlfn.RANK.EQ(Table13[[#This Row],[Pre Season ELO]], Table13[Pre Season ELO], 0)</f>
        <v>228</v>
      </c>
      <c r="B229" t="s">
        <v>258</v>
      </c>
      <c r="C229" t="s">
        <v>95</v>
      </c>
      <c r="D229" t="str">
        <f>VLOOKUP(Table13[[#This Row],[conference_idx]], Index!$A$2:$B$32, 2, FALSE)</f>
        <v>Ivy League</v>
      </c>
      <c r="E229" s="2">
        <v>1401.34297673847</v>
      </c>
      <c r="F229">
        <f>VLOOKUP(Table13[[#This Row],[Team]], '2024 Data'!$A$2:$AC$365, MATCH("AdjEM", '2024 Data'!$A$1:$AC$1,0),FALSE)</f>
        <v>-4.9000000000000101</v>
      </c>
      <c r="G229">
        <f>_xlfn.RANK.EQ(Table13[[#This Row],[2024 End of Season KenPom Rating]], Table13[2024 End of Season KenPom Rating], 0)</f>
        <v>228</v>
      </c>
      <c r="H229">
        <f>Table13[[#This Row],[2024 End of Season KenPom Rank]]-Table13[[#This Row],[Pre Season Elo Rank]]</f>
        <v>0</v>
      </c>
      <c r="I229">
        <f>VLOOKUP(Table13[[#This Row],[Team]], '2025 Data'!$A$2:$AC$365, MATCH("AdjEM", '2025 Data'!$A$1:$AC$1, 0),FALSE)</f>
        <v>-5.1000000000000103</v>
      </c>
      <c r="J229">
        <f>_xlfn.RANK.EQ(Table13[[#This Row],[2025 KenPom Prediction]], Table13[2025 KenPom Prediction], 0)</f>
        <v>226</v>
      </c>
    </row>
    <row r="230" spans="1:10" x14ac:dyDescent="0.45">
      <c r="A230">
        <f>_xlfn.RANK.EQ(Table13[[#This Row],[Pre Season ELO]], Table13[Pre Season ELO], 0)</f>
        <v>229</v>
      </c>
      <c r="B230" t="s">
        <v>259</v>
      </c>
      <c r="C230" t="s">
        <v>70</v>
      </c>
      <c r="D230" t="str">
        <f>VLOOKUP(Table13[[#This Row],[conference_idx]], Index!$A$2:$B$32, 2, FALSE)</f>
        <v>Mountain West</v>
      </c>
      <c r="E230" s="2">
        <v>1401.2201190052399</v>
      </c>
      <c r="F230">
        <f>VLOOKUP(Table13[[#This Row],[Team]], '2024 Data'!$A$2:$AC$365, MATCH("AdjEM", '2024 Data'!$A$1:$AC$1,0),FALSE)</f>
        <v>-7.5</v>
      </c>
      <c r="G230">
        <f>_xlfn.RANK.EQ(Table13[[#This Row],[2024 End of Season KenPom Rating]], Table13[2024 End of Season KenPom Rating], 0)</f>
        <v>266</v>
      </c>
      <c r="H230">
        <f>Table13[[#This Row],[2024 End of Season KenPom Rank]]-Table13[[#This Row],[Pre Season Elo Rank]]</f>
        <v>37</v>
      </c>
      <c r="I230">
        <f>VLOOKUP(Table13[[#This Row],[Team]], '2025 Data'!$A$2:$AC$365, MATCH("AdjEM", '2025 Data'!$A$1:$AC$1, 0),FALSE)</f>
        <v>-4</v>
      </c>
      <c r="J230">
        <f>_xlfn.RANK.EQ(Table13[[#This Row],[2025 KenPom Prediction]], Table13[2025 KenPom Prediction], 0)</f>
        <v>208</v>
      </c>
    </row>
    <row r="231" spans="1:10" x14ac:dyDescent="0.45">
      <c r="A231">
        <f>_xlfn.RANK.EQ(Table13[[#This Row],[Pre Season ELO]], Table13[Pre Season ELO], 0)</f>
        <v>230</v>
      </c>
      <c r="B231" t="s">
        <v>260</v>
      </c>
      <c r="C231" t="s">
        <v>141</v>
      </c>
      <c r="D231" t="str">
        <f>VLOOKUP(Table13[[#This Row],[conference_idx]], Index!$A$2:$B$32, 2, FALSE)</f>
        <v>CAA</v>
      </c>
      <c r="E231" s="2">
        <v>1399.8160063558</v>
      </c>
      <c r="F231">
        <f>VLOOKUP(Table13[[#This Row],[Team]], '2024 Data'!$A$2:$AC$365, MATCH("AdjEM", '2024 Data'!$A$1:$AC$1,0),FALSE)</f>
        <v>-0.59999999999999398</v>
      </c>
      <c r="G231">
        <f>_xlfn.RANK.EQ(Table13[[#This Row],[2024 End of Season KenPom Rating]], Table13[2024 End of Season KenPom Rating], 0)</f>
        <v>170</v>
      </c>
      <c r="H231">
        <f>Table13[[#This Row],[2024 End of Season KenPom Rank]]-Table13[[#This Row],[Pre Season Elo Rank]]</f>
        <v>-60</v>
      </c>
      <c r="I231">
        <f>VLOOKUP(Table13[[#This Row],[Team]], '2025 Data'!$A$2:$AC$365, MATCH("AdjEM", '2025 Data'!$A$1:$AC$1, 0),FALSE)</f>
        <v>-6.3</v>
      </c>
      <c r="J231">
        <f>_xlfn.RANK.EQ(Table13[[#This Row],[2025 KenPom Prediction]], Table13[2025 KenPom Prediction], 0)</f>
        <v>244</v>
      </c>
    </row>
    <row r="232" spans="1:10" x14ac:dyDescent="0.45">
      <c r="A232">
        <f>_xlfn.RANK.EQ(Table13[[#This Row],[Pre Season ELO]], Table13[Pre Season ELO], 0)</f>
        <v>231</v>
      </c>
      <c r="B232" t="s">
        <v>261</v>
      </c>
      <c r="C232" t="s">
        <v>129</v>
      </c>
      <c r="D232" t="str">
        <f>VLOOKUP(Table13[[#This Row],[conference_idx]], Index!$A$2:$B$32, 2, FALSE)</f>
        <v>Sun Belt</v>
      </c>
      <c r="E232" s="2">
        <v>1399.7462592043601</v>
      </c>
      <c r="F232">
        <f>VLOOKUP(Table13[[#This Row],[Team]], '2024 Data'!$A$2:$AC$365, MATCH("AdjEM", '2024 Data'!$A$1:$AC$1,0),FALSE)</f>
        <v>-4.5999999999999899</v>
      </c>
      <c r="G232">
        <f>_xlfn.RANK.EQ(Table13[[#This Row],[2024 End of Season KenPom Rating]], Table13[2024 End of Season KenPom Rating], 0)</f>
        <v>223</v>
      </c>
      <c r="H232">
        <f>Table13[[#This Row],[2024 End of Season KenPom Rank]]-Table13[[#This Row],[Pre Season Elo Rank]]</f>
        <v>-8</v>
      </c>
      <c r="I232">
        <f>VLOOKUP(Table13[[#This Row],[Team]], '2025 Data'!$A$2:$AC$365, MATCH("AdjEM", '2025 Data'!$A$1:$AC$1, 0),FALSE)</f>
        <v>-5.5</v>
      </c>
      <c r="J232">
        <f>_xlfn.RANK.EQ(Table13[[#This Row],[2025 KenPom Prediction]], Table13[2025 KenPom Prediction], 0)</f>
        <v>234</v>
      </c>
    </row>
    <row r="233" spans="1:10" x14ac:dyDescent="0.45">
      <c r="A233">
        <f>_xlfn.RANK.EQ(Table13[[#This Row],[Pre Season ELO]], Table13[Pre Season ELO], 0)</f>
        <v>232</v>
      </c>
      <c r="B233" t="s">
        <v>262</v>
      </c>
      <c r="C233" t="s">
        <v>106</v>
      </c>
      <c r="D233" t="str">
        <f>VLOOKUP(Table13[[#This Row],[conference_idx]], Index!$A$2:$B$32, 2, FALSE)</f>
        <v>Missouri Valley</v>
      </c>
      <c r="E233" s="2">
        <v>1398.95591655209</v>
      </c>
      <c r="F233">
        <f>VLOOKUP(Table13[[#This Row],[Team]], '2024 Data'!$A$2:$AC$365, MATCH("AdjEM", '2024 Data'!$A$1:$AC$1,0),FALSE)</f>
        <v>-4</v>
      </c>
      <c r="G233">
        <f>_xlfn.RANK.EQ(Table13[[#This Row],[2024 End of Season KenPom Rating]], Table13[2024 End of Season KenPom Rating], 0)</f>
        <v>210</v>
      </c>
      <c r="H233">
        <f>Table13[[#This Row],[2024 End of Season KenPom Rank]]-Table13[[#This Row],[Pre Season Elo Rank]]</f>
        <v>-22</v>
      </c>
      <c r="I233">
        <f>VLOOKUP(Table13[[#This Row],[Team]], '2025 Data'!$A$2:$AC$365, MATCH("AdjEM", '2025 Data'!$A$1:$AC$1, 0),FALSE)</f>
        <v>-3.5</v>
      </c>
      <c r="J233">
        <f>_xlfn.RANK.EQ(Table13[[#This Row],[2025 KenPom Prediction]], Table13[2025 KenPom Prediction], 0)</f>
        <v>203</v>
      </c>
    </row>
    <row r="234" spans="1:10" x14ac:dyDescent="0.45">
      <c r="A234">
        <f>_xlfn.RANK.EQ(Table13[[#This Row],[Pre Season ELO]], Table13[Pre Season ELO], 0)</f>
        <v>233</v>
      </c>
      <c r="B234" t="s">
        <v>263</v>
      </c>
      <c r="C234" t="s">
        <v>13</v>
      </c>
      <c r="D234" t="str">
        <f>VLOOKUP(Table13[[#This Row],[conference_idx]], Index!$A$2:$B$32, 2, FALSE)</f>
        <v>WCC</v>
      </c>
      <c r="E234" s="2">
        <v>1398.4021568436799</v>
      </c>
      <c r="F234">
        <f>VLOOKUP(Table13[[#This Row],[Team]], '2024 Data'!$A$2:$AC$365, MATCH("AdjEM", '2024 Data'!$A$1:$AC$1,0),FALSE)</f>
        <v>-4.7</v>
      </c>
      <c r="G234">
        <f>_xlfn.RANK.EQ(Table13[[#This Row],[2024 End of Season KenPom Rating]], Table13[2024 End of Season KenPom Rating], 0)</f>
        <v>225</v>
      </c>
      <c r="H234">
        <f>Table13[[#This Row],[2024 End of Season KenPom Rank]]-Table13[[#This Row],[Pre Season Elo Rank]]</f>
        <v>-8</v>
      </c>
      <c r="I234">
        <f>VLOOKUP(Table13[[#This Row],[Team]], '2025 Data'!$A$2:$AC$365, MATCH("AdjEM", '2025 Data'!$A$1:$AC$1, 0),FALSE)</f>
        <v>-5.3</v>
      </c>
      <c r="J234">
        <f>_xlfn.RANK.EQ(Table13[[#This Row],[2025 KenPom Prediction]], Table13[2025 KenPom Prediction], 0)</f>
        <v>230</v>
      </c>
    </row>
    <row r="235" spans="1:10" x14ac:dyDescent="0.45">
      <c r="A235">
        <f>_xlfn.RANK.EQ(Table13[[#This Row],[Pre Season ELO]], Table13[Pre Season ELO], 0)</f>
        <v>234</v>
      </c>
      <c r="B235" t="s">
        <v>264</v>
      </c>
      <c r="C235" t="s">
        <v>129</v>
      </c>
      <c r="D235" t="str">
        <f>VLOOKUP(Table13[[#This Row],[conference_idx]], Index!$A$2:$B$32, 2, FALSE)</f>
        <v>Sun Belt</v>
      </c>
      <c r="E235" s="2">
        <v>1397.1592595837999</v>
      </c>
      <c r="F235">
        <f>VLOOKUP(Table13[[#This Row],[Team]], '2024 Data'!$A$2:$AC$365, MATCH("AdjEM", '2024 Data'!$A$1:$AC$1,0),FALSE)</f>
        <v>-5.8</v>
      </c>
      <c r="G235">
        <f>_xlfn.RANK.EQ(Table13[[#This Row],[2024 End of Season KenPom Rating]], Table13[2024 End of Season KenPom Rating], 0)</f>
        <v>244</v>
      </c>
      <c r="H235">
        <f>Table13[[#This Row],[2024 End of Season KenPom Rank]]-Table13[[#This Row],[Pre Season Elo Rank]]</f>
        <v>10</v>
      </c>
      <c r="I235">
        <f>VLOOKUP(Table13[[#This Row],[Team]], '2025 Data'!$A$2:$AC$365, MATCH("AdjEM", '2025 Data'!$A$1:$AC$1, 0),FALSE)</f>
        <v>-4.1999999999999904</v>
      </c>
      <c r="J235">
        <f>_xlfn.RANK.EQ(Table13[[#This Row],[2025 KenPom Prediction]], Table13[2025 KenPom Prediction], 0)</f>
        <v>213</v>
      </c>
    </row>
    <row r="236" spans="1:10" x14ac:dyDescent="0.45">
      <c r="A236">
        <f>_xlfn.RANK.EQ(Table13[[#This Row],[Pre Season ELO]], Table13[Pre Season ELO], 0)</f>
        <v>235</v>
      </c>
      <c r="B236" t="s">
        <v>265</v>
      </c>
      <c r="C236" t="s">
        <v>208</v>
      </c>
      <c r="D236" t="str">
        <f>VLOOKUP(Table13[[#This Row],[conference_idx]], Index!$A$2:$B$32, 2, FALSE)</f>
        <v>Summit</v>
      </c>
      <c r="E236" s="2">
        <v>1397.15195576013</v>
      </c>
      <c r="F236">
        <f>VLOOKUP(Table13[[#This Row],[Team]], '2024 Data'!$A$2:$AC$365, MATCH("AdjEM", '2024 Data'!$A$1:$AC$1,0),FALSE)</f>
        <v>-8.8000000000000007</v>
      </c>
      <c r="G236">
        <f>_xlfn.RANK.EQ(Table13[[#This Row],[2024 End of Season KenPom Rating]], Table13[2024 End of Season KenPom Rating], 0)</f>
        <v>283</v>
      </c>
      <c r="H236">
        <f>Table13[[#This Row],[2024 End of Season KenPom Rank]]-Table13[[#This Row],[Pre Season Elo Rank]]</f>
        <v>48</v>
      </c>
      <c r="I236">
        <f>VLOOKUP(Table13[[#This Row],[Team]], '2025 Data'!$A$2:$AC$365, MATCH("AdjEM", '2025 Data'!$A$1:$AC$1, 0),FALSE)</f>
        <v>-6.3</v>
      </c>
      <c r="J236">
        <f>_xlfn.RANK.EQ(Table13[[#This Row],[2025 KenPom Prediction]], Table13[2025 KenPom Prediction], 0)</f>
        <v>244</v>
      </c>
    </row>
    <row r="237" spans="1:10" x14ac:dyDescent="0.45">
      <c r="A237">
        <f>_xlfn.RANK.EQ(Table13[[#This Row],[Pre Season ELO]], Table13[Pre Season ELO], 0)</f>
        <v>236</v>
      </c>
      <c r="B237" t="s">
        <v>266</v>
      </c>
      <c r="C237" t="s">
        <v>254</v>
      </c>
      <c r="D237" t="str">
        <f>VLOOKUP(Table13[[#This Row],[conference_idx]], Index!$A$2:$B$32, 2, FALSE)</f>
        <v>MEAC</v>
      </c>
      <c r="E237" s="2">
        <v>1395.4865716710599</v>
      </c>
      <c r="F237">
        <f>VLOOKUP(Table13[[#This Row],[Team]], '2024 Data'!$A$2:$AC$365, MATCH("AdjEM", '2024 Data'!$A$1:$AC$1,0),FALSE)</f>
        <v>-4.4000000000000101</v>
      </c>
      <c r="G237">
        <f>_xlfn.RANK.EQ(Table13[[#This Row],[2024 End of Season KenPom Rating]], Table13[2024 End of Season KenPom Rating], 0)</f>
        <v>221</v>
      </c>
      <c r="H237">
        <f>Table13[[#This Row],[2024 End of Season KenPom Rank]]-Table13[[#This Row],[Pre Season Elo Rank]]</f>
        <v>-15</v>
      </c>
      <c r="I237">
        <f>VLOOKUP(Table13[[#This Row],[Team]], '2025 Data'!$A$2:$AC$365, MATCH("AdjEM", '2025 Data'!$A$1:$AC$1, 0),FALSE)</f>
        <v>-5.3000000000000096</v>
      </c>
      <c r="J237">
        <f>_xlfn.RANK.EQ(Table13[[#This Row],[2025 KenPom Prediction]], Table13[2025 KenPom Prediction], 0)</f>
        <v>232</v>
      </c>
    </row>
    <row r="238" spans="1:10" x14ac:dyDescent="0.45">
      <c r="A238">
        <f>_xlfn.RANK.EQ(Table13[[#This Row],[Pre Season ELO]], Table13[Pre Season ELO], 0)</f>
        <v>237</v>
      </c>
      <c r="B238" t="s">
        <v>267</v>
      </c>
      <c r="C238" t="s">
        <v>225</v>
      </c>
      <c r="D238" t="str">
        <f>VLOOKUP(Table13[[#This Row],[conference_idx]], Index!$A$2:$B$32, 2, FALSE)</f>
        <v>Patriot League</v>
      </c>
      <c r="E238" s="2">
        <v>1395.2853573521099</v>
      </c>
      <c r="F238">
        <f>VLOOKUP(Table13[[#This Row],[Team]], '2024 Data'!$A$2:$AC$365, MATCH("AdjEM", '2024 Data'!$A$1:$AC$1,0),FALSE)</f>
        <v>-10.4</v>
      </c>
      <c r="G238">
        <f>_xlfn.RANK.EQ(Table13[[#This Row],[2024 End of Season KenPom Rating]], Table13[2024 End of Season KenPom Rating], 0)</f>
        <v>298</v>
      </c>
      <c r="H238">
        <f>Table13[[#This Row],[2024 End of Season KenPom Rank]]-Table13[[#This Row],[Pre Season Elo Rank]]</f>
        <v>61</v>
      </c>
      <c r="I238">
        <f>VLOOKUP(Table13[[#This Row],[Team]], '2025 Data'!$A$2:$AC$365, MATCH("AdjEM", '2025 Data'!$A$1:$AC$1, 0),FALSE)</f>
        <v>-5.3999999999999897</v>
      </c>
      <c r="J238">
        <f>_xlfn.RANK.EQ(Table13[[#This Row],[2025 KenPom Prediction]], Table13[2025 KenPom Prediction], 0)</f>
        <v>233</v>
      </c>
    </row>
    <row r="239" spans="1:10" x14ac:dyDescent="0.45">
      <c r="A239">
        <f>_xlfn.RANK.EQ(Table13[[#This Row],[Pre Season ELO]], Table13[Pre Season ELO], 0)</f>
        <v>238</v>
      </c>
      <c r="B239" t="s">
        <v>268</v>
      </c>
      <c r="C239" t="s">
        <v>254</v>
      </c>
      <c r="D239" t="str">
        <f>VLOOKUP(Table13[[#This Row],[conference_idx]], Index!$A$2:$B$32, 2, FALSE)</f>
        <v>MEAC</v>
      </c>
      <c r="E239" s="2">
        <v>1394.59070347791</v>
      </c>
      <c r="F239">
        <f>VLOOKUP(Table13[[#This Row],[Team]], '2024 Data'!$A$2:$AC$365, MATCH("AdjEM", '2024 Data'!$A$1:$AC$1,0),FALSE)</f>
        <v>-6.5999999999999899</v>
      </c>
      <c r="G239">
        <f>_xlfn.RANK.EQ(Table13[[#This Row],[2024 End of Season KenPom Rating]], Table13[2024 End of Season KenPom Rating], 0)</f>
        <v>255</v>
      </c>
      <c r="H239">
        <f>Table13[[#This Row],[2024 End of Season KenPom Rank]]-Table13[[#This Row],[Pre Season Elo Rank]]</f>
        <v>17</v>
      </c>
      <c r="I239">
        <f>VLOOKUP(Table13[[#This Row],[Team]], '2025 Data'!$A$2:$AC$365, MATCH("AdjEM", '2025 Data'!$A$1:$AC$1, 0),FALSE)</f>
        <v>-6.8999999999999897</v>
      </c>
      <c r="J239">
        <f>_xlfn.RANK.EQ(Table13[[#This Row],[2025 KenPom Prediction]], Table13[2025 KenPom Prediction], 0)</f>
        <v>252</v>
      </c>
    </row>
    <row r="240" spans="1:10" x14ac:dyDescent="0.45">
      <c r="A240">
        <f>_xlfn.RANK.EQ(Table13[[#This Row],[Pre Season ELO]], Table13[Pre Season ELO], 0)</f>
        <v>239</v>
      </c>
      <c r="B240" t="s">
        <v>269</v>
      </c>
      <c r="C240" t="s">
        <v>61</v>
      </c>
      <c r="D240" t="str">
        <f>VLOOKUP(Table13[[#This Row],[conference_idx]], Index!$A$2:$B$32, 2, FALSE)</f>
        <v>WAC</v>
      </c>
      <c r="E240" s="2">
        <v>1391.71364234932</v>
      </c>
      <c r="F240">
        <f>VLOOKUP(Table13[[#This Row],[Team]], '2024 Data'!$A$2:$AC$365, MATCH("AdjEM", '2024 Data'!$A$1:$AC$1,0),FALSE)</f>
        <v>3.8</v>
      </c>
      <c r="G240">
        <f>_xlfn.RANK.EQ(Table13[[#This Row],[2024 End of Season KenPom Rating]], Table13[2024 End of Season KenPom Rating], 0)</f>
        <v>129</v>
      </c>
      <c r="H240">
        <f>Table13[[#This Row],[2024 End of Season KenPom Rank]]-Table13[[#This Row],[Pre Season Elo Rank]]</f>
        <v>-110</v>
      </c>
      <c r="I240">
        <f>VLOOKUP(Table13[[#This Row],[Team]], '2025 Data'!$A$2:$AC$365, MATCH("AdjEM", '2025 Data'!$A$1:$AC$1, 0),FALSE)</f>
        <v>-3.5999999999999899</v>
      </c>
      <c r="J240">
        <f>_xlfn.RANK.EQ(Table13[[#This Row],[2025 KenPom Prediction]], Table13[2025 KenPom Prediction], 0)</f>
        <v>204</v>
      </c>
    </row>
    <row r="241" spans="1:10" x14ac:dyDescent="0.45">
      <c r="A241">
        <f>_xlfn.RANK.EQ(Table13[[#This Row],[Pre Season ELO]], Table13[Pre Season ELO], 0)</f>
        <v>240</v>
      </c>
      <c r="B241" t="s">
        <v>270</v>
      </c>
      <c r="C241" t="s">
        <v>135</v>
      </c>
      <c r="D241" t="str">
        <f>VLOOKUP(Table13[[#This Row],[conference_idx]], Index!$A$2:$B$32, 2, FALSE)</f>
        <v>MAC</v>
      </c>
      <c r="E241" s="2">
        <v>1391.02604249658</v>
      </c>
      <c r="F241">
        <f>VLOOKUP(Table13[[#This Row],[Team]], '2024 Data'!$A$2:$AC$365, MATCH("AdjEM", '2024 Data'!$A$1:$AC$1,0),FALSE)</f>
        <v>-7.8</v>
      </c>
      <c r="G241">
        <f>_xlfn.RANK.EQ(Table13[[#This Row],[2024 End of Season KenPom Rating]], Table13[2024 End of Season KenPom Rating], 0)</f>
        <v>268</v>
      </c>
      <c r="H241">
        <f>Table13[[#This Row],[2024 End of Season KenPom Rank]]-Table13[[#This Row],[Pre Season Elo Rank]]</f>
        <v>28</v>
      </c>
      <c r="I241">
        <f>VLOOKUP(Table13[[#This Row],[Team]], '2025 Data'!$A$2:$AC$365, MATCH("AdjEM", '2025 Data'!$A$1:$AC$1, 0),FALSE)</f>
        <v>-6.0999999999999899</v>
      </c>
      <c r="J241">
        <f>_xlfn.RANK.EQ(Table13[[#This Row],[2025 KenPom Prediction]], Table13[2025 KenPom Prediction], 0)</f>
        <v>243</v>
      </c>
    </row>
    <row r="242" spans="1:10" x14ac:dyDescent="0.45">
      <c r="A242">
        <f>_xlfn.RANK.EQ(Table13[[#This Row],[Pre Season ELO]], Table13[Pre Season ELO], 0)</f>
        <v>241</v>
      </c>
      <c r="B242" t="s">
        <v>271</v>
      </c>
      <c r="C242" t="s">
        <v>106</v>
      </c>
      <c r="D242" t="str">
        <f>VLOOKUP(Table13[[#This Row],[conference_idx]], Index!$A$2:$B$32, 2, FALSE)</f>
        <v>Missouri Valley</v>
      </c>
      <c r="E242" s="2">
        <v>1388.73906272254</v>
      </c>
      <c r="F242">
        <f>VLOOKUP(Table13[[#This Row],[Team]], '2024 Data'!$A$2:$AC$365, MATCH("AdjEM", '2024 Data'!$A$1:$AC$1,0),FALSE)</f>
        <v>1.5999999999999901</v>
      </c>
      <c r="G242">
        <f>_xlfn.RANK.EQ(Table13[[#This Row],[2024 End of Season KenPom Rating]], Table13[2024 End of Season KenPom Rating], 0)</f>
        <v>149</v>
      </c>
      <c r="H242">
        <f>Table13[[#This Row],[2024 End of Season KenPom Rank]]-Table13[[#This Row],[Pre Season Elo Rank]]</f>
        <v>-92</v>
      </c>
      <c r="I242">
        <f>VLOOKUP(Table13[[#This Row],[Team]], '2025 Data'!$A$2:$AC$365, MATCH("AdjEM", '2025 Data'!$A$1:$AC$1, 0),FALSE)</f>
        <v>-3.80000000000001</v>
      </c>
      <c r="J242">
        <f>_xlfn.RANK.EQ(Table13[[#This Row],[2025 KenPom Prediction]], Table13[2025 KenPom Prediction], 0)</f>
        <v>207</v>
      </c>
    </row>
    <row r="243" spans="1:10" x14ac:dyDescent="0.45">
      <c r="A243">
        <f>_xlfn.RANK.EQ(Table13[[#This Row],[Pre Season ELO]], Table13[Pre Season ELO], 0)</f>
        <v>242</v>
      </c>
      <c r="B243" t="s">
        <v>272</v>
      </c>
      <c r="C243" t="s">
        <v>106</v>
      </c>
      <c r="D243" t="str">
        <f>VLOOKUP(Table13[[#This Row],[conference_idx]], Index!$A$2:$B$32, 2, FALSE)</f>
        <v>Missouri Valley</v>
      </c>
      <c r="E243" s="2">
        <v>1384.32968120483</v>
      </c>
      <c r="F243">
        <f>VLOOKUP(Table13[[#This Row],[Team]], '2024 Data'!$A$2:$AC$365, MATCH("AdjEM", '2024 Data'!$A$1:$AC$1,0),FALSE)</f>
        <v>-10.7</v>
      </c>
      <c r="G243">
        <f>_xlfn.RANK.EQ(Table13[[#This Row],[2024 End of Season KenPom Rating]], Table13[2024 End of Season KenPom Rating], 0)</f>
        <v>302</v>
      </c>
      <c r="H243">
        <f>Table13[[#This Row],[2024 End of Season KenPom Rank]]-Table13[[#This Row],[Pre Season Elo Rank]]</f>
        <v>60</v>
      </c>
      <c r="I243">
        <f>VLOOKUP(Table13[[#This Row],[Team]], '2025 Data'!$A$2:$AC$365, MATCH("AdjEM", '2025 Data'!$A$1:$AC$1, 0),FALSE)</f>
        <v>-5.2</v>
      </c>
      <c r="J243">
        <f>_xlfn.RANK.EQ(Table13[[#This Row],[2025 KenPom Prediction]], Table13[2025 KenPom Prediction], 0)</f>
        <v>228</v>
      </c>
    </row>
    <row r="244" spans="1:10" x14ac:dyDescent="0.45">
      <c r="A244">
        <f>_xlfn.RANK.EQ(Table13[[#This Row],[Pre Season ELO]], Table13[Pre Season ELO], 0)</f>
        <v>243</v>
      </c>
      <c r="B244" t="s">
        <v>273</v>
      </c>
      <c r="C244" t="s">
        <v>117</v>
      </c>
      <c r="D244" t="str">
        <f>VLOOKUP(Table13[[#This Row],[conference_idx]], Index!$A$2:$B$32, 2, FALSE)</f>
        <v>Big West</v>
      </c>
      <c r="E244" s="2">
        <v>1382.6975785602001</v>
      </c>
      <c r="F244">
        <f>VLOOKUP(Table13[[#This Row],[Team]], '2024 Data'!$A$2:$AC$365, MATCH("AdjEM", '2024 Data'!$A$1:$AC$1,0),FALSE)</f>
        <v>-5.4000000000000101</v>
      </c>
      <c r="G244">
        <f>_xlfn.RANK.EQ(Table13[[#This Row],[2024 End of Season KenPom Rating]], Table13[2024 End of Season KenPom Rating], 0)</f>
        <v>235</v>
      </c>
      <c r="H244">
        <f>Table13[[#This Row],[2024 End of Season KenPom Rank]]-Table13[[#This Row],[Pre Season Elo Rank]]</f>
        <v>-8</v>
      </c>
      <c r="I244">
        <f>VLOOKUP(Table13[[#This Row],[Team]], '2025 Data'!$A$2:$AC$365, MATCH("AdjEM", '2025 Data'!$A$1:$AC$1, 0),FALSE)</f>
        <v>-6.9000000000000101</v>
      </c>
      <c r="J244">
        <f>_xlfn.RANK.EQ(Table13[[#This Row],[2025 KenPom Prediction]], Table13[2025 KenPom Prediction], 0)</f>
        <v>253</v>
      </c>
    </row>
    <row r="245" spans="1:10" x14ac:dyDescent="0.45">
      <c r="A245">
        <f>_xlfn.RANK.EQ(Table13[[#This Row],[Pre Season ELO]], Table13[Pre Season ELO], 0)</f>
        <v>244</v>
      </c>
      <c r="B245" t="s">
        <v>274</v>
      </c>
      <c r="C245" t="s">
        <v>225</v>
      </c>
      <c r="D245" t="str">
        <f>VLOOKUP(Table13[[#This Row],[conference_idx]], Index!$A$2:$B$32, 2, FALSE)</f>
        <v>Patriot League</v>
      </c>
      <c r="E245" s="2">
        <v>1381.9405607973799</v>
      </c>
      <c r="F245">
        <f>VLOOKUP(Table13[[#This Row],[Team]], '2024 Data'!$A$2:$AC$365, MATCH("AdjEM", '2024 Data'!$A$1:$AC$1,0),FALSE)</f>
        <v>-8.5</v>
      </c>
      <c r="G245">
        <f>_xlfn.RANK.EQ(Table13[[#This Row],[2024 End of Season KenPom Rating]], Table13[2024 End of Season KenPom Rating], 0)</f>
        <v>279</v>
      </c>
      <c r="H245">
        <f>Table13[[#This Row],[2024 End of Season KenPom Rank]]-Table13[[#This Row],[Pre Season Elo Rank]]</f>
        <v>35</v>
      </c>
      <c r="I245">
        <f>VLOOKUP(Table13[[#This Row],[Team]], '2025 Data'!$A$2:$AC$365, MATCH("AdjEM", '2025 Data'!$A$1:$AC$1, 0),FALSE)</f>
        <v>-6.5</v>
      </c>
      <c r="J245">
        <f>_xlfn.RANK.EQ(Table13[[#This Row],[2025 KenPom Prediction]], Table13[2025 KenPom Prediction], 0)</f>
        <v>247</v>
      </c>
    </row>
    <row r="246" spans="1:10" x14ac:dyDescent="0.45">
      <c r="A246">
        <f>_xlfn.RANK.EQ(Table13[[#This Row],[Pre Season ELO]], Table13[Pre Season ELO], 0)</f>
        <v>245</v>
      </c>
      <c r="B246" t="s">
        <v>275</v>
      </c>
      <c r="C246" t="s">
        <v>276</v>
      </c>
      <c r="D246" t="str">
        <f>VLOOKUP(Table13[[#This Row],[conference_idx]], Index!$A$2:$B$32, 2, FALSE)</f>
        <v>Ohio Valley</v>
      </c>
      <c r="E246" s="2">
        <v>1379.6289784661501</v>
      </c>
      <c r="F246">
        <f>VLOOKUP(Table13[[#This Row],[Team]], '2024 Data'!$A$2:$AC$365, MATCH("AdjEM", '2024 Data'!$A$1:$AC$1,0),FALSE)</f>
        <v>5.0999999999999899</v>
      </c>
      <c r="G246">
        <f>_xlfn.RANK.EQ(Table13[[#This Row],[2024 End of Season KenPom Rating]], Table13[2024 End of Season KenPom Rating], 0)</f>
        <v>116</v>
      </c>
      <c r="H246">
        <f>Table13[[#This Row],[2024 End of Season KenPom Rank]]-Table13[[#This Row],[Pre Season Elo Rank]]</f>
        <v>-129</v>
      </c>
      <c r="I246">
        <f>VLOOKUP(Table13[[#This Row],[Team]], '2025 Data'!$A$2:$AC$365, MATCH("AdjEM", '2025 Data'!$A$1:$AC$1, 0),FALSE)</f>
        <v>-7</v>
      </c>
      <c r="J246">
        <f>_xlfn.RANK.EQ(Table13[[#This Row],[2025 KenPom Prediction]], Table13[2025 KenPom Prediction], 0)</f>
        <v>254</v>
      </c>
    </row>
    <row r="247" spans="1:10" x14ac:dyDescent="0.45">
      <c r="A247">
        <f>_xlfn.RANK.EQ(Table13[[#This Row],[Pre Season ELO]], Table13[Pre Season ELO], 0)</f>
        <v>246</v>
      </c>
      <c r="B247" t="s">
        <v>277</v>
      </c>
      <c r="C247" t="s">
        <v>225</v>
      </c>
      <c r="D247" t="str">
        <f>VLOOKUP(Table13[[#This Row],[conference_idx]], Index!$A$2:$B$32, 2, FALSE)</f>
        <v>Patriot League</v>
      </c>
      <c r="E247" s="2">
        <v>1379.5851692559099</v>
      </c>
      <c r="F247">
        <f>VLOOKUP(Table13[[#This Row],[Team]], '2024 Data'!$A$2:$AC$365, MATCH("AdjEM", '2024 Data'!$A$1:$AC$1,0),FALSE)</f>
        <v>-14.3</v>
      </c>
      <c r="G247">
        <f>_xlfn.RANK.EQ(Table13[[#This Row],[2024 End of Season KenPom Rating]], Table13[2024 End of Season KenPom Rating], 0)</f>
        <v>325</v>
      </c>
      <c r="H247">
        <f>Table13[[#This Row],[2024 End of Season KenPom Rank]]-Table13[[#This Row],[Pre Season Elo Rank]]</f>
        <v>79</v>
      </c>
      <c r="I247">
        <f>VLOOKUP(Table13[[#This Row],[Team]], '2025 Data'!$A$2:$AC$365, MATCH("AdjEM", '2025 Data'!$A$1:$AC$1, 0),FALSE)</f>
        <v>-7.3</v>
      </c>
      <c r="J247">
        <f>_xlfn.RANK.EQ(Table13[[#This Row],[2025 KenPom Prediction]], Table13[2025 KenPom Prediction], 0)</f>
        <v>259</v>
      </c>
    </row>
    <row r="248" spans="1:10" x14ac:dyDescent="0.45">
      <c r="A248">
        <f>_xlfn.RANK.EQ(Table13[[#This Row],[Pre Season ELO]], Table13[Pre Season ELO], 0)</f>
        <v>247</v>
      </c>
      <c r="B248" t="s">
        <v>278</v>
      </c>
      <c r="C248" t="s">
        <v>114</v>
      </c>
      <c r="D248" t="str">
        <f>VLOOKUP(Table13[[#This Row],[conference_idx]], Index!$A$2:$B$32, 2, FALSE)</f>
        <v>America East</v>
      </c>
      <c r="E248" s="2">
        <v>1379.0122044842501</v>
      </c>
      <c r="F248">
        <f>VLOOKUP(Table13[[#This Row],[Team]], '2024 Data'!$A$2:$AC$365, MATCH("AdjEM", '2024 Data'!$A$1:$AC$1,0),FALSE)</f>
        <v>-5.2</v>
      </c>
      <c r="G248">
        <f>_xlfn.RANK.EQ(Table13[[#This Row],[2024 End of Season KenPom Rating]], Table13[2024 End of Season KenPom Rating], 0)</f>
        <v>233</v>
      </c>
      <c r="H248">
        <f>Table13[[#This Row],[2024 End of Season KenPom Rank]]-Table13[[#This Row],[Pre Season Elo Rank]]</f>
        <v>-14</v>
      </c>
      <c r="I248">
        <f>VLOOKUP(Table13[[#This Row],[Team]], '2025 Data'!$A$2:$AC$365, MATCH("AdjEM", '2025 Data'!$A$1:$AC$1, 0),FALSE)</f>
        <v>-7</v>
      </c>
      <c r="J248">
        <f>_xlfn.RANK.EQ(Table13[[#This Row],[2025 KenPom Prediction]], Table13[2025 KenPom Prediction], 0)</f>
        <v>254</v>
      </c>
    </row>
    <row r="249" spans="1:10" x14ac:dyDescent="0.45">
      <c r="A249">
        <f>_xlfn.RANK.EQ(Table13[[#This Row],[Pre Season ELO]], Table13[Pre Season ELO], 0)</f>
        <v>248</v>
      </c>
      <c r="B249" t="s">
        <v>279</v>
      </c>
      <c r="C249" t="s">
        <v>126</v>
      </c>
      <c r="D249" t="str">
        <f>VLOOKUP(Table13[[#This Row],[conference_idx]], Index!$A$2:$B$32, 2, FALSE)</f>
        <v>CUSA</v>
      </c>
      <c r="E249" s="2">
        <v>1378.49323942515</v>
      </c>
      <c r="F249">
        <f>VLOOKUP(Table13[[#This Row],[Team]], '2024 Data'!$A$2:$AC$365, MATCH("AdjEM", '2024 Data'!$A$1:$AC$1,0),FALSE)</f>
        <v>-7.6000000000000103</v>
      </c>
      <c r="G249">
        <f>_xlfn.RANK.EQ(Table13[[#This Row],[2024 End of Season KenPom Rating]], Table13[2024 End of Season KenPom Rating], 0)</f>
        <v>267</v>
      </c>
      <c r="H249">
        <f>Table13[[#This Row],[2024 End of Season KenPom Rank]]-Table13[[#This Row],[Pre Season Elo Rank]]</f>
        <v>19</v>
      </c>
      <c r="I249">
        <f>VLOOKUP(Table13[[#This Row],[Team]], '2025 Data'!$A$2:$AC$365, MATCH("AdjEM", '2025 Data'!$A$1:$AC$1, 0),FALSE)</f>
        <v>-4.8</v>
      </c>
      <c r="J249">
        <f>_xlfn.RANK.EQ(Table13[[#This Row],[2025 KenPom Prediction]], Table13[2025 KenPom Prediction], 0)</f>
        <v>223</v>
      </c>
    </row>
    <row r="250" spans="1:10" x14ac:dyDescent="0.45">
      <c r="A250">
        <f>_xlfn.RANK.EQ(Table13[[#This Row],[Pre Season ELO]], Table13[Pre Season ELO], 0)</f>
        <v>249</v>
      </c>
      <c r="B250" t="s">
        <v>280</v>
      </c>
      <c r="C250" t="s">
        <v>114</v>
      </c>
      <c r="D250" t="str">
        <f>VLOOKUP(Table13[[#This Row],[conference_idx]], Index!$A$2:$B$32, 2, FALSE)</f>
        <v>America East</v>
      </c>
      <c r="E250" s="2">
        <v>1377.44526191572</v>
      </c>
      <c r="F250">
        <f>VLOOKUP(Table13[[#This Row],[Team]], '2024 Data'!$A$2:$AC$365, MATCH("AdjEM", '2024 Data'!$A$1:$AC$1,0),FALSE)</f>
        <v>-5.8</v>
      </c>
      <c r="G250">
        <f>_xlfn.RANK.EQ(Table13[[#This Row],[2024 End of Season KenPom Rating]], Table13[2024 End of Season KenPom Rating], 0)</f>
        <v>244</v>
      </c>
      <c r="H250">
        <f>Table13[[#This Row],[2024 End of Season KenPom Rank]]-Table13[[#This Row],[Pre Season Elo Rank]]</f>
        <v>-5</v>
      </c>
      <c r="I250">
        <f>VLOOKUP(Table13[[#This Row],[Team]], '2025 Data'!$A$2:$AC$365, MATCH("AdjEM", '2025 Data'!$A$1:$AC$1, 0),FALSE)</f>
        <v>-5.5999999999999899</v>
      </c>
      <c r="J250">
        <f>_xlfn.RANK.EQ(Table13[[#This Row],[2025 KenPom Prediction]], Table13[2025 KenPom Prediction], 0)</f>
        <v>236</v>
      </c>
    </row>
    <row r="251" spans="1:10" x14ac:dyDescent="0.45">
      <c r="A251">
        <f>_xlfn.RANK.EQ(Table13[[#This Row],[Pre Season ELO]], Table13[Pre Season ELO], 0)</f>
        <v>250</v>
      </c>
      <c r="B251" t="s">
        <v>281</v>
      </c>
      <c r="C251" t="s">
        <v>230</v>
      </c>
      <c r="D251" t="str">
        <f>VLOOKUP(Table13[[#This Row],[conference_idx]], Index!$A$2:$B$32, 2, FALSE)</f>
        <v>MAAC</v>
      </c>
      <c r="E251" s="2">
        <v>1377.2029253502201</v>
      </c>
      <c r="F251">
        <f>VLOOKUP(Table13[[#This Row],[Team]], '2024 Data'!$A$2:$AC$365, MATCH("AdjEM", '2024 Data'!$A$1:$AC$1,0),FALSE)</f>
        <v>-4.7</v>
      </c>
      <c r="G251">
        <f>_xlfn.RANK.EQ(Table13[[#This Row],[2024 End of Season KenPom Rating]], Table13[2024 End of Season KenPom Rating], 0)</f>
        <v>225</v>
      </c>
      <c r="H251">
        <f>Table13[[#This Row],[2024 End of Season KenPom Rank]]-Table13[[#This Row],[Pre Season Elo Rank]]</f>
        <v>-25</v>
      </c>
      <c r="I251">
        <f>VLOOKUP(Table13[[#This Row],[Team]], '2025 Data'!$A$2:$AC$365, MATCH("AdjEM", '2025 Data'!$A$1:$AC$1, 0),FALSE)</f>
        <v>-6.5</v>
      </c>
      <c r="J251">
        <f>_xlfn.RANK.EQ(Table13[[#This Row],[2025 KenPom Prediction]], Table13[2025 KenPom Prediction], 0)</f>
        <v>247</v>
      </c>
    </row>
    <row r="252" spans="1:10" x14ac:dyDescent="0.45">
      <c r="A252">
        <f>_xlfn.RANK.EQ(Table13[[#This Row],[Pre Season ELO]], Table13[Pre Season ELO], 0)</f>
        <v>251</v>
      </c>
      <c r="B252" t="s">
        <v>282</v>
      </c>
      <c r="C252" t="s">
        <v>230</v>
      </c>
      <c r="D252" t="str">
        <f>VLOOKUP(Table13[[#This Row],[conference_idx]], Index!$A$2:$B$32, 2, FALSE)</f>
        <v>MAAC</v>
      </c>
      <c r="E252" s="2">
        <v>1377.0955843364</v>
      </c>
      <c r="F252">
        <f>VLOOKUP(Table13[[#This Row],[Team]], '2024 Data'!$A$2:$AC$365, MATCH("AdjEM", '2024 Data'!$A$1:$AC$1,0),FALSE)</f>
        <v>-1</v>
      </c>
      <c r="G252">
        <f>_xlfn.RANK.EQ(Table13[[#This Row],[2024 End of Season KenPom Rating]], Table13[2024 End of Season KenPom Rating], 0)</f>
        <v>176</v>
      </c>
      <c r="H252">
        <f>Table13[[#This Row],[2024 End of Season KenPom Rank]]-Table13[[#This Row],[Pre Season Elo Rank]]</f>
        <v>-75</v>
      </c>
      <c r="I252">
        <f>VLOOKUP(Table13[[#This Row],[Team]], '2025 Data'!$A$2:$AC$365, MATCH("AdjEM", '2025 Data'!$A$1:$AC$1, 0),FALSE)</f>
        <v>-6.8</v>
      </c>
      <c r="J252">
        <f>_xlfn.RANK.EQ(Table13[[#This Row],[2025 KenPom Prediction]], Table13[2025 KenPom Prediction], 0)</f>
        <v>251</v>
      </c>
    </row>
    <row r="253" spans="1:10" x14ac:dyDescent="0.45">
      <c r="A253">
        <f>_xlfn.RANK.EQ(Table13[[#This Row],[Pre Season ELO]], Table13[Pre Season ELO], 0)</f>
        <v>252</v>
      </c>
      <c r="B253" t="s">
        <v>283</v>
      </c>
      <c r="C253" t="s">
        <v>225</v>
      </c>
      <c r="D253" t="str">
        <f>VLOOKUP(Table13[[#This Row],[conference_idx]], Index!$A$2:$B$32, 2, FALSE)</f>
        <v>Patriot League</v>
      </c>
      <c r="E253" s="2">
        <v>1376.5254918560399</v>
      </c>
      <c r="F253">
        <f>VLOOKUP(Table13[[#This Row],[Team]], '2024 Data'!$A$2:$AC$365, MATCH("AdjEM", '2024 Data'!$A$1:$AC$1,0),FALSE)</f>
        <v>-7.4000000000000101</v>
      </c>
      <c r="G253">
        <f>_xlfn.RANK.EQ(Table13[[#This Row],[2024 End of Season KenPom Rating]], Table13[2024 End of Season KenPom Rating], 0)</f>
        <v>264</v>
      </c>
      <c r="H253">
        <f>Table13[[#This Row],[2024 End of Season KenPom Rank]]-Table13[[#This Row],[Pre Season Elo Rank]]</f>
        <v>12</v>
      </c>
      <c r="I253">
        <f>VLOOKUP(Table13[[#This Row],[Team]], '2025 Data'!$A$2:$AC$365, MATCH("AdjEM", '2025 Data'!$A$1:$AC$1, 0),FALSE)</f>
        <v>-7.8</v>
      </c>
      <c r="J253">
        <f>_xlfn.RANK.EQ(Table13[[#This Row],[2025 KenPom Prediction]], Table13[2025 KenPom Prediction], 0)</f>
        <v>268</v>
      </c>
    </row>
    <row r="254" spans="1:10" x14ac:dyDescent="0.45">
      <c r="A254">
        <f>_xlfn.RANK.EQ(Table13[[#This Row],[Pre Season ELO]], Table13[Pre Season ELO], 0)</f>
        <v>253</v>
      </c>
      <c r="B254" t="s">
        <v>284</v>
      </c>
      <c r="C254" t="s">
        <v>190</v>
      </c>
      <c r="D254" t="str">
        <f>VLOOKUP(Table13[[#This Row],[conference_idx]], Index!$A$2:$B$32, 2, FALSE)</f>
        <v>Big Sky</v>
      </c>
      <c r="E254" s="2">
        <v>1373.5758453276901</v>
      </c>
      <c r="F254">
        <f>VLOOKUP(Table13[[#This Row],[Team]], '2024 Data'!$A$2:$AC$365, MATCH("AdjEM", '2024 Data'!$A$1:$AC$1,0),FALSE)</f>
        <v>-6.3000000000000096</v>
      </c>
      <c r="G254">
        <f>_xlfn.RANK.EQ(Table13[[#This Row],[2024 End of Season KenPom Rating]], Table13[2024 End of Season KenPom Rating], 0)</f>
        <v>253</v>
      </c>
      <c r="H254">
        <f>Table13[[#This Row],[2024 End of Season KenPom Rank]]-Table13[[#This Row],[Pre Season Elo Rank]]</f>
        <v>0</v>
      </c>
      <c r="I254">
        <f>VLOOKUP(Table13[[#This Row],[Team]], '2025 Data'!$A$2:$AC$365, MATCH("AdjEM", '2025 Data'!$A$1:$AC$1, 0),FALSE)</f>
        <v>-5.1999999999999904</v>
      </c>
      <c r="J254">
        <f>_xlfn.RANK.EQ(Table13[[#This Row],[2025 KenPom Prediction]], Table13[2025 KenPom Prediction], 0)</f>
        <v>227</v>
      </c>
    </row>
    <row r="255" spans="1:10" x14ac:dyDescent="0.45">
      <c r="A255">
        <f>_xlfn.RANK.EQ(Table13[[#This Row],[Pre Season ELO]], Table13[Pre Season ELO], 0)</f>
        <v>254</v>
      </c>
      <c r="B255" t="s">
        <v>285</v>
      </c>
      <c r="C255" t="s">
        <v>276</v>
      </c>
      <c r="D255" t="str">
        <f>VLOOKUP(Table13[[#This Row],[conference_idx]], Index!$A$2:$B$32, 2, FALSE)</f>
        <v>Ohio Valley</v>
      </c>
      <c r="E255" s="2">
        <v>1372.2628460885601</v>
      </c>
      <c r="F255">
        <f>VLOOKUP(Table13[[#This Row],[Team]], '2024 Data'!$A$2:$AC$365, MATCH("AdjEM", '2024 Data'!$A$1:$AC$1,0),FALSE)</f>
        <v>-2.5999999999999899</v>
      </c>
      <c r="G255">
        <f>_xlfn.RANK.EQ(Table13[[#This Row],[2024 End of Season KenPom Rating]], Table13[2024 End of Season KenPom Rating], 0)</f>
        <v>195</v>
      </c>
      <c r="H255">
        <f>Table13[[#This Row],[2024 End of Season KenPom Rank]]-Table13[[#This Row],[Pre Season Elo Rank]]</f>
        <v>-59</v>
      </c>
      <c r="I255">
        <f>VLOOKUP(Table13[[#This Row],[Team]], '2025 Data'!$A$2:$AC$365, MATCH("AdjEM", '2025 Data'!$A$1:$AC$1, 0),FALSE)</f>
        <v>-5.8999999999999897</v>
      </c>
      <c r="J255">
        <f>_xlfn.RANK.EQ(Table13[[#This Row],[2025 KenPom Prediction]], Table13[2025 KenPom Prediction], 0)</f>
        <v>240</v>
      </c>
    </row>
    <row r="256" spans="1:10" x14ac:dyDescent="0.45">
      <c r="A256">
        <f>_xlfn.RANK.EQ(Table13[[#This Row],[Pre Season ELO]], Table13[Pre Season ELO], 0)</f>
        <v>255</v>
      </c>
      <c r="B256" t="s">
        <v>286</v>
      </c>
      <c r="C256" t="s">
        <v>287</v>
      </c>
      <c r="D256" t="str">
        <f>VLOOKUP(Table13[[#This Row],[conference_idx]], Index!$A$2:$B$32, 2, FALSE)</f>
        <v>SWAC</v>
      </c>
      <c r="E256" s="2">
        <v>1371.1381646239199</v>
      </c>
      <c r="F256">
        <f>VLOOKUP(Table13[[#This Row],[Team]], '2024 Data'!$A$2:$AC$365, MATCH("AdjEM", '2024 Data'!$A$1:$AC$1,0),FALSE)</f>
        <v>-7.3999999999999897</v>
      </c>
      <c r="G256">
        <f>_xlfn.RANK.EQ(Table13[[#This Row],[2024 End of Season KenPom Rating]], Table13[2024 End of Season KenPom Rating], 0)</f>
        <v>263</v>
      </c>
      <c r="H256">
        <f>Table13[[#This Row],[2024 End of Season KenPom Rank]]-Table13[[#This Row],[Pre Season Elo Rank]]</f>
        <v>8</v>
      </c>
      <c r="I256">
        <f>VLOOKUP(Table13[[#This Row],[Team]], '2025 Data'!$A$2:$AC$365, MATCH("AdjEM", '2025 Data'!$A$1:$AC$1, 0),FALSE)</f>
        <v>-6.7</v>
      </c>
      <c r="J256">
        <f>_xlfn.RANK.EQ(Table13[[#This Row],[2025 KenPom Prediction]], Table13[2025 KenPom Prediction], 0)</f>
        <v>249</v>
      </c>
    </row>
    <row r="257" spans="1:10" x14ac:dyDescent="0.45">
      <c r="A257">
        <f>_xlfn.RANK.EQ(Table13[[#This Row],[Pre Season ELO]], Table13[Pre Season ELO], 0)</f>
        <v>256</v>
      </c>
      <c r="B257" t="s">
        <v>288</v>
      </c>
      <c r="C257" t="s">
        <v>117</v>
      </c>
      <c r="D257" t="str">
        <f>VLOOKUP(Table13[[#This Row],[conference_idx]], Index!$A$2:$B$32, 2, FALSE)</f>
        <v>Big West</v>
      </c>
      <c r="E257" s="2">
        <v>1370.39280111676</v>
      </c>
      <c r="F257">
        <f>VLOOKUP(Table13[[#This Row],[Team]], '2024 Data'!$A$2:$AC$365, MATCH("AdjEM", '2024 Data'!$A$1:$AC$1,0),FALSE)</f>
        <v>-5.4000000000000101</v>
      </c>
      <c r="G257">
        <f>_xlfn.RANK.EQ(Table13[[#This Row],[2024 End of Season KenPom Rating]], Table13[2024 End of Season KenPom Rating], 0)</f>
        <v>235</v>
      </c>
      <c r="H257">
        <f>Table13[[#This Row],[2024 End of Season KenPom Rank]]-Table13[[#This Row],[Pre Season Elo Rank]]</f>
        <v>-21</v>
      </c>
      <c r="I257">
        <f>VLOOKUP(Table13[[#This Row],[Team]], '2025 Data'!$A$2:$AC$365, MATCH("AdjEM", '2025 Data'!$A$1:$AC$1, 0),FALSE)</f>
        <v>-7.6000000000000103</v>
      </c>
      <c r="J257">
        <f>_xlfn.RANK.EQ(Table13[[#This Row],[2025 KenPom Prediction]], Table13[2025 KenPom Prediction], 0)</f>
        <v>266</v>
      </c>
    </row>
    <row r="258" spans="1:10" x14ac:dyDescent="0.45">
      <c r="A258">
        <f>_xlfn.RANK.EQ(Table13[[#This Row],[Pre Season ELO]], Table13[Pre Season ELO], 0)</f>
        <v>257</v>
      </c>
      <c r="B258" t="s">
        <v>289</v>
      </c>
      <c r="C258" t="s">
        <v>208</v>
      </c>
      <c r="D258" t="str">
        <f>VLOOKUP(Table13[[#This Row],[conference_idx]], Index!$A$2:$B$32, 2, FALSE)</f>
        <v>Summit</v>
      </c>
      <c r="E258" s="2">
        <v>1368.17357954565</v>
      </c>
      <c r="F258">
        <f>VLOOKUP(Table13[[#This Row],[Team]], '2024 Data'!$A$2:$AC$365, MATCH("AdjEM", '2024 Data'!$A$1:$AC$1,0),FALSE)</f>
        <v>-5.5</v>
      </c>
      <c r="G258">
        <f>_xlfn.RANK.EQ(Table13[[#This Row],[2024 End of Season KenPom Rating]], Table13[2024 End of Season KenPom Rating], 0)</f>
        <v>238</v>
      </c>
      <c r="H258">
        <f>Table13[[#This Row],[2024 End of Season KenPom Rank]]-Table13[[#This Row],[Pre Season Elo Rank]]</f>
        <v>-19</v>
      </c>
      <c r="I258">
        <f>VLOOKUP(Table13[[#This Row],[Team]], '2025 Data'!$A$2:$AC$365, MATCH("AdjEM", '2025 Data'!$A$1:$AC$1, 0),FALSE)</f>
        <v>-6.7</v>
      </c>
      <c r="J258">
        <f>_xlfn.RANK.EQ(Table13[[#This Row],[2025 KenPom Prediction]], Table13[2025 KenPom Prediction], 0)</f>
        <v>249</v>
      </c>
    </row>
    <row r="259" spans="1:10" x14ac:dyDescent="0.45">
      <c r="A259">
        <f>_xlfn.RANK.EQ(Table13[[#This Row],[Pre Season ELO]], Table13[Pre Season ELO], 0)</f>
        <v>258</v>
      </c>
      <c r="B259" t="s">
        <v>290</v>
      </c>
      <c r="C259" t="s">
        <v>123</v>
      </c>
      <c r="D259" t="str">
        <f>VLOOKUP(Table13[[#This Row],[conference_idx]], Index!$A$2:$B$32, 2, FALSE)</f>
        <v>Big South</v>
      </c>
      <c r="E259" s="2">
        <v>1366.7116623294401</v>
      </c>
      <c r="F259">
        <f>VLOOKUP(Table13[[#This Row],[Team]], '2024 Data'!$A$2:$AC$365, MATCH("AdjEM", '2024 Data'!$A$1:$AC$1,0),FALSE)</f>
        <v>-3.6000000000000099</v>
      </c>
      <c r="G259">
        <f>_xlfn.RANK.EQ(Table13[[#This Row],[2024 End of Season KenPom Rating]], Table13[2024 End of Season KenPom Rating], 0)</f>
        <v>207</v>
      </c>
      <c r="H259">
        <f>Table13[[#This Row],[2024 End of Season KenPom Rank]]-Table13[[#This Row],[Pre Season Elo Rank]]</f>
        <v>-51</v>
      </c>
      <c r="I259">
        <f>VLOOKUP(Table13[[#This Row],[Team]], '2025 Data'!$A$2:$AC$365, MATCH("AdjEM", '2025 Data'!$A$1:$AC$1, 0),FALSE)</f>
        <v>-8.1999999999999993</v>
      </c>
      <c r="J259">
        <f>_xlfn.RANK.EQ(Table13[[#This Row],[2025 KenPom Prediction]], Table13[2025 KenPom Prediction], 0)</f>
        <v>275</v>
      </c>
    </row>
    <row r="260" spans="1:10" x14ac:dyDescent="0.45">
      <c r="A260">
        <f>_xlfn.RANK.EQ(Table13[[#This Row],[Pre Season ELO]], Table13[Pre Season ELO], 0)</f>
        <v>259</v>
      </c>
      <c r="B260" t="s">
        <v>291</v>
      </c>
      <c r="C260" t="s">
        <v>208</v>
      </c>
      <c r="D260" t="str">
        <f>VLOOKUP(Table13[[#This Row],[conference_idx]], Index!$A$2:$B$32, 2, FALSE)</f>
        <v>Summit</v>
      </c>
      <c r="E260" s="2">
        <v>1365.9961331300401</v>
      </c>
      <c r="F260">
        <f>VLOOKUP(Table13[[#This Row],[Team]], '2024 Data'!$A$2:$AC$365, MATCH("AdjEM", '2024 Data'!$A$1:$AC$1,0),FALSE)</f>
        <v>-14</v>
      </c>
      <c r="G260">
        <f>_xlfn.RANK.EQ(Table13[[#This Row],[2024 End of Season KenPom Rating]], Table13[2024 End of Season KenPom Rating], 0)</f>
        <v>323</v>
      </c>
      <c r="H260">
        <f>Table13[[#This Row],[2024 End of Season KenPom Rank]]-Table13[[#This Row],[Pre Season Elo Rank]]</f>
        <v>64</v>
      </c>
      <c r="I260">
        <f>VLOOKUP(Table13[[#This Row],[Team]], '2025 Data'!$A$2:$AC$365, MATCH("AdjEM", '2025 Data'!$A$1:$AC$1, 0),FALSE)</f>
        <v>-7.5999999999999899</v>
      </c>
      <c r="J260">
        <f>_xlfn.RANK.EQ(Table13[[#This Row],[2025 KenPom Prediction]], Table13[2025 KenPom Prediction], 0)</f>
        <v>264</v>
      </c>
    </row>
    <row r="261" spans="1:10" x14ac:dyDescent="0.45">
      <c r="A261">
        <f>_xlfn.RANK.EQ(Table13[[#This Row],[Pre Season ELO]], Table13[Pre Season ELO], 0)</f>
        <v>260</v>
      </c>
      <c r="B261" t="s">
        <v>292</v>
      </c>
      <c r="C261" t="s">
        <v>114</v>
      </c>
      <c r="D261" t="str">
        <f>VLOOKUP(Table13[[#This Row],[conference_idx]], Index!$A$2:$B$32, 2, FALSE)</f>
        <v>America East</v>
      </c>
      <c r="E261" s="2">
        <v>1364.78594637317</v>
      </c>
      <c r="F261">
        <f>VLOOKUP(Table13[[#This Row],[Team]], '2024 Data'!$A$2:$AC$365, MATCH("AdjEM", '2024 Data'!$A$1:$AC$1,0),FALSE)</f>
        <v>-8.4000000000000092</v>
      </c>
      <c r="G261">
        <f>_xlfn.RANK.EQ(Table13[[#This Row],[2024 End of Season KenPom Rating]], Table13[2024 End of Season KenPom Rating], 0)</f>
        <v>277</v>
      </c>
      <c r="H261">
        <f>Table13[[#This Row],[2024 End of Season KenPom Rank]]-Table13[[#This Row],[Pre Season Elo Rank]]</f>
        <v>17</v>
      </c>
      <c r="I261">
        <f>VLOOKUP(Table13[[#This Row],[Team]], '2025 Data'!$A$2:$AC$365, MATCH("AdjEM", '2025 Data'!$A$1:$AC$1, 0),FALSE)</f>
        <v>-8.6999999999999993</v>
      </c>
      <c r="J261">
        <f>_xlfn.RANK.EQ(Table13[[#This Row],[2025 KenPom Prediction]], Table13[2025 KenPom Prediction], 0)</f>
        <v>280</v>
      </c>
    </row>
    <row r="262" spans="1:10" x14ac:dyDescent="0.45">
      <c r="A262">
        <f>_xlfn.RANK.EQ(Table13[[#This Row],[Pre Season ELO]], Table13[Pre Season ELO], 0)</f>
        <v>261</v>
      </c>
      <c r="B262" t="s">
        <v>293</v>
      </c>
      <c r="C262" t="s">
        <v>154</v>
      </c>
      <c r="D262" t="str">
        <f>VLOOKUP(Table13[[#This Row],[conference_idx]], Index!$A$2:$B$32, 2, FALSE)</f>
        <v>Atlantic Sun</v>
      </c>
      <c r="E262" s="2">
        <v>1358.91863226283</v>
      </c>
      <c r="F262">
        <f>VLOOKUP(Table13[[#This Row],[Team]], '2024 Data'!$A$2:$AC$365, MATCH("AdjEM", '2024 Data'!$A$1:$AC$1,0),FALSE)</f>
        <v>-5.6000000000000103</v>
      </c>
      <c r="G262">
        <f>_xlfn.RANK.EQ(Table13[[#This Row],[2024 End of Season KenPom Rating]], Table13[2024 End of Season KenPom Rating], 0)</f>
        <v>242</v>
      </c>
      <c r="H262">
        <f>Table13[[#This Row],[2024 End of Season KenPom Rank]]-Table13[[#This Row],[Pre Season Elo Rank]]</f>
        <v>-19</v>
      </c>
      <c r="I262">
        <f>VLOOKUP(Table13[[#This Row],[Team]], '2025 Data'!$A$2:$AC$365, MATCH("AdjEM", '2025 Data'!$A$1:$AC$1, 0),FALSE)</f>
        <v>-7</v>
      </c>
      <c r="J262">
        <f>_xlfn.RANK.EQ(Table13[[#This Row],[2025 KenPom Prediction]], Table13[2025 KenPom Prediction], 0)</f>
        <v>254</v>
      </c>
    </row>
    <row r="263" spans="1:10" x14ac:dyDescent="0.45">
      <c r="A263">
        <f>_xlfn.RANK.EQ(Table13[[#This Row],[Pre Season ELO]], Table13[Pre Season ELO], 0)</f>
        <v>262</v>
      </c>
      <c r="B263" t="s">
        <v>294</v>
      </c>
      <c r="C263" t="s">
        <v>190</v>
      </c>
      <c r="D263" t="str">
        <f>VLOOKUP(Table13[[#This Row],[conference_idx]], Index!$A$2:$B$32, 2, FALSE)</f>
        <v>Big Sky</v>
      </c>
      <c r="E263" s="2">
        <v>1357.6188549769499</v>
      </c>
      <c r="F263">
        <f>VLOOKUP(Table13[[#This Row],[Team]], '2024 Data'!$A$2:$AC$365, MATCH("AdjEM", '2024 Data'!$A$1:$AC$1,0),FALSE)</f>
        <v>-14</v>
      </c>
      <c r="G263">
        <f>_xlfn.RANK.EQ(Table13[[#This Row],[2024 End of Season KenPom Rating]], Table13[2024 End of Season KenPom Rating], 0)</f>
        <v>323</v>
      </c>
      <c r="H263">
        <f>Table13[[#This Row],[2024 End of Season KenPom Rank]]-Table13[[#This Row],[Pre Season Elo Rank]]</f>
        <v>61</v>
      </c>
      <c r="I263">
        <f>VLOOKUP(Table13[[#This Row],[Team]], '2025 Data'!$A$2:$AC$365, MATCH("AdjEM", '2025 Data'!$A$1:$AC$1, 0),FALSE)</f>
        <v>-8.9000000000000092</v>
      </c>
      <c r="J263">
        <f>_xlfn.RANK.EQ(Table13[[#This Row],[2025 KenPom Prediction]], Table13[2025 KenPom Prediction], 0)</f>
        <v>283</v>
      </c>
    </row>
    <row r="264" spans="1:10" x14ac:dyDescent="0.45">
      <c r="A264">
        <f>_xlfn.RANK.EQ(Table13[[#This Row],[Pre Season ELO]], Table13[Pre Season ELO], 0)</f>
        <v>263</v>
      </c>
      <c r="B264" t="s">
        <v>295</v>
      </c>
      <c r="C264" t="s">
        <v>126</v>
      </c>
      <c r="D264" t="str">
        <f>VLOOKUP(Table13[[#This Row],[conference_idx]], Index!$A$2:$B$32, 2, FALSE)</f>
        <v>CUSA</v>
      </c>
      <c r="E264" s="2">
        <v>1356.7581154412701</v>
      </c>
      <c r="F264">
        <f>VLOOKUP(Table13[[#This Row],[Team]], '2024 Data'!$A$2:$AC$365, MATCH("AdjEM", '2024 Data'!$A$1:$AC$1,0),FALSE)</f>
        <v>-9.1000000000000103</v>
      </c>
      <c r="G264">
        <f>_xlfn.RANK.EQ(Table13[[#This Row],[2024 End of Season KenPom Rating]], Table13[2024 End of Season KenPom Rating], 0)</f>
        <v>287</v>
      </c>
      <c r="H264">
        <f>Table13[[#This Row],[2024 End of Season KenPom Rank]]-Table13[[#This Row],[Pre Season Elo Rank]]</f>
        <v>24</v>
      </c>
      <c r="I264">
        <f>VLOOKUP(Table13[[#This Row],[Team]], '2025 Data'!$A$2:$AC$365, MATCH("AdjEM", '2025 Data'!$A$1:$AC$1, 0),FALSE)</f>
        <v>-8.1999999999999993</v>
      </c>
      <c r="J264">
        <f>_xlfn.RANK.EQ(Table13[[#This Row],[2025 KenPom Prediction]], Table13[2025 KenPom Prediction], 0)</f>
        <v>275</v>
      </c>
    </row>
    <row r="265" spans="1:10" x14ac:dyDescent="0.45">
      <c r="A265">
        <f>_xlfn.RANK.EQ(Table13[[#This Row],[Pre Season ELO]], Table13[Pre Season ELO], 0)</f>
        <v>264</v>
      </c>
      <c r="B265" t="s">
        <v>296</v>
      </c>
      <c r="C265" t="s">
        <v>287</v>
      </c>
      <c r="D265" t="str">
        <f>VLOOKUP(Table13[[#This Row],[conference_idx]], Index!$A$2:$B$32, 2, FALSE)</f>
        <v>SWAC</v>
      </c>
      <c r="E265" s="2">
        <v>1352.9485513493601</v>
      </c>
      <c r="F265">
        <f>VLOOKUP(Table13[[#This Row],[Team]], '2024 Data'!$A$2:$AC$365, MATCH("AdjEM", '2024 Data'!$A$1:$AC$1,0),FALSE)</f>
        <v>-7.8</v>
      </c>
      <c r="G265">
        <f>_xlfn.RANK.EQ(Table13[[#This Row],[2024 End of Season KenPom Rating]], Table13[2024 End of Season KenPom Rating], 0)</f>
        <v>268</v>
      </c>
      <c r="H265">
        <f>Table13[[#This Row],[2024 End of Season KenPom Rank]]-Table13[[#This Row],[Pre Season Elo Rank]]</f>
        <v>4</v>
      </c>
      <c r="I265">
        <f>VLOOKUP(Table13[[#This Row],[Team]], '2025 Data'!$A$2:$AC$365, MATCH("AdjEM", '2025 Data'!$A$1:$AC$1, 0),FALSE)</f>
        <v>-8.9000000000000092</v>
      </c>
      <c r="J265">
        <f>_xlfn.RANK.EQ(Table13[[#This Row],[2025 KenPom Prediction]], Table13[2025 KenPom Prediction], 0)</f>
        <v>283</v>
      </c>
    </row>
    <row r="266" spans="1:10" x14ac:dyDescent="0.45">
      <c r="A266">
        <f>_xlfn.RANK.EQ(Table13[[#This Row],[Pre Season ELO]], Table13[Pre Season ELO], 0)</f>
        <v>265</v>
      </c>
      <c r="B266" t="s">
        <v>297</v>
      </c>
      <c r="C266" t="s">
        <v>135</v>
      </c>
      <c r="D266" t="str">
        <f>VLOOKUP(Table13[[#This Row],[conference_idx]], Index!$A$2:$B$32, 2, FALSE)</f>
        <v>MAC</v>
      </c>
      <c r="E266" s="2">
        <v>1350.84444986217</v>
      </c>
      <c r="F266">
        <f>VLOOKUP(Table13[[#This Row],[Team]], '2024 Data'!$A$2:$AC$365, MATCH("AdjEM", '2024 Data'!$A$1:$AC$1,0),FALSE)</f>
        <v>-5.5</v>
      </c>
      <c r="G266">
        <f>_xlfn.RANK.EQ(Table13[[#This Row],[2024 End of Season KenPom Rating]], Table13[2024 End of Season KenPom Rating], 0)</f>
        <v>238</v>
      </c>
      <c r="H266">
        <f>Table13[[#This Row],[2024 End of Season KenPom Rank]]-Table13[[#This Row],[Pre Season Elo Rank]]</f>
        <v>-27</v>
      </c>
      <c r="I266">
        <f>VLOOKUP(Table13[[#This Row],[Team]], '2025 Data'!$A$2:$AC$365, MATCH("AdjEM", '2025 Data'!$A$1:$AC$1, 0),FALSE)</f>
        <v>-7.5999999999999899</v>
      </c>
      <c r="J266">
        <f>_xlfn.RANK.EQ(Table13[[#This Row],[2025 KenPom Prediction]], Table13[2025 KenPom Prediction], 0)</f>
        <v>264</v>
      </c>
    </row>
    <row r="267" spans="1:10" x14ac:dyDescent="0.45">
      <c r="A267">
        <f>_xlfn.RANK.EQ(Table13[[#This Row],[Pre Season ELO]], Table13[Pre Season ELO], 0)</f>
        <v>266</v>
      </c>
      <c r="B267" t="s">
        <v>298</v>
      </c>
      <c r="C267" t="s">
        <v>123</v>
      </c>
      <c r="D267" t="str">
        <f>VLOOKUP(Table13[[#This Row],[conference_idx]], Index!$A$2:$B$32, 2, FALSE)</f>
        <v>Big South</v>
      </c>
      <c r="E267" s="2">
        <v>1350.3492215775</v>
      </c>
      <c r="F267">
        <f>VLOOKUP(Table13[[#This Row],[Team]], '2024 Data'!$A$2:$AC$365, MATCH("AdjEM", '2024 Data'!$A$1:$AC$1,0),FALSE)</f>
        <v>-13</v>
      </c>
      <c r="G267">
        <f>_xlfn.RANK.EQ(Table13[[#This Row],[2024 End of Season KenPom Rating]], Table13[2024 End of Season KenPom Rating], 0)</f>
        <v>316</v>
      </c>
      <c r="H267">
        <f>Table13[[#This Row],[2024 End of Season KenPom Rank]]-Table13[[#This Row],[Pre Season Elo Rank]]</f>
        <v>50</v>
      </c>
      <c r="I267">
        <f>VLOOKUP(Table13[[#This Row],[Team]], '2025 Data'!$A$2:$AC$365, MATCH("AdjEM", '2025 Data'!$A$1:$AC$1, 0),FALSE)</f>
        <v>-5.9000000000000101</v>
      </c>
      <c r="J267">
        <f>_xlfn.RANK.EQ(Table13[[#This Row],[2025 KenPom Prediction]], Table13[2025 KenPom Prediction], 0)</f>
        <v>241</v>
      </c>
    </row>
    <row r="268" spans="1:10" x14ac:dyDescent="0.45">
      <c r="A268">
        <f>_xlfn.RANK.EQ(Table13[[#This Row],[Pre Season ELO]], Table13[Pre Season ELO], 0)</f>
        <v>267</v>
      </c>
      <c r="B268" t="s">
        <v>299</v>
      </c>
      <c r="C268" t="s">
        <v>61</v>
      </c>
      <c r="D268" t="str">
        <f>VLOOKUP(Table13[[#This Row],[conference_idx]], Index!$A$2:$B$32, 2, FALSE)</f>
        <v>WAC</v>
      </c>
      <c r="E268" s="2">
        <v>1349.5287356159199</v>
      </c>
      <c r="F268">
        <f>VLOOKUP(Table13[[#This Row],[Team]], '2024 Data'!$A$2:$AC$365, MATCH("AdjEM", '2024 Data'!$A$1:$AC$1,0),FALSE)</f>
        <v>-8.8000000000000007</v>
      </c>
      <c r="G268">
        <f>_xlfn.RANK.EQ(Table13[[#This Row],[2024 End of Season KenPom Rating]], Table13[2024 End of Season KenPom Rating], 0)</f>
        <v>283</v>
      </c>
      <c r="H268">
        <f>Table13[[#This Row],[2024 End of Season KenPom Rank]]-Table13[[#This Row],[Pre Season Elo Rank]]</f>
        <v>16</v>
      </c>
      <c r="I268">
        <f>VLOOKUP(Table13[[#This Row],[Team]], '2025 Data'!$A$2:$AC$365, MATCH("AdjEM", '2025 Data'!$A$1:$AC$1, 0),FALSE)</f>
        <v>-7.6000000000000103</v>
      </c>
      <c r="J268">
        <f>_xlfn.RANK.EQ(Table13[[#This Row],[2025 KenPom Prediction]], Table13[2025 KenPom Prediction], 0)</f>
        <v>266</v>
      </c>
    </row>
    <row r="269" spans="1:10" x14ac:dyDescent="0.45">
      <c r="A269">
        <f>_xlfn.RANK.EQ(Table13[[#This Row],[Pre Season ELO]], Table13[Pre Season ELO], 0)</f>
        <v>268</v>
      </c>
      <c r="B269" t="s">
        <v>300</v>
      </c>
      <c r="C269" t="s">
        <v>225</v>
      </c>
      <c r="D269" t="str">
        <f>VLOOKUP(Table13[[#This Row],[conference_idx]], Index!$A$2:$B$32, 2, FALSE)</f>
        <v>Patriot League</v>
      </c>
      <c r="E269" s="2">
        <v>1348.67542155101</v>
      </c>
      <c r="F269">
        <f>VLOOKUP(Table13[[#This Row],[Team]], '2024 Data'!$A$2:$AC$365, MATCH("AdjEM", '2024 Data'!$A$1:$AC$1,0),FALSE)</f>
        <v>-13.5</v>
      </c>
      <c r="G269">
        <f>_xlfn.RANK.EQ(Table13[[#This Row],[2024 End of Season KenPom Rating]], Table13[2024 End of Season KenPom Rating], 0)</f>
        <v>320</v>
      </c>
      <c r="H269">
        <f>Table13[[#This Row],[2024 End of Season KenPom Rank]]-Table13[[#This Row],[Pre Season Elo Rank]]</f>
        <v>52</v>
      </c>
      <c r="I269">
        <f>VLOOKUP(Table13[[#This Row],[Team]], '2025 Data'!$A$2:$AC$365, MATCH("AdjEM", '2025 Data'!$A$1:$AC$1, 0),FALSE)</f>
        <v>-7</v>
      </c>
      <c r="J269">
        <f>_xlfn.RANK.EQ(Table13[[#This Row],[2025 KenPom Prediction]], Table13[2025 KenPom Prediction], 0)</f>
        <v>254</v>
      </c>
    </row>
    <row r="270" spans="1:10" x14ac:dyDescent="0.45">
      <c r="A270">
        <f>_xlfn.RANK.EQ(Table13[[#This Row],[Pre Season ELO]], Table13[Pre Season ELO], 0)</f>
        <v>269</v>
      </c>
      <c r="B270" t="s">
        <v>301</v>
      </c>
      <c r="C270" t="s">
        <v>104</v>
      </c>
      <c r="D270" t="str">
        <f>VLOOKUP(Table13[[#This Row],[conference_idx]], Index!$A$2:$B$32, 2, FALSE)</f>
        <v>Southland</v>
      </c>
      <c r="E270" s="2">
        <v>1348.3695914187999</v>
      </c>
      <c r="F270">
        <f>VLOOKUP(Table13[[#This Row],[Team]], '2024 Data'!$A$2:$AC$365, MATCH("AdjEM", '2024 Data'!$A$1:$AC$1,0),FALSE)</f>
        <v>-4</v>
      </c>
      <c r="G270">
        <f>_xlfn.RANK.EQ(Table13[[#This Row],[2024 End of Season KenPom Rating]], Table13[2024 End of Season KenPom Rating], 0)</f>
        <v>210</v>
      </c>
      <c r="H270">
        <f>Table13[[#This Row],[2024 End of Season KenPom Rank]]-Table13[[#This Row],[Pre Season Elo Rank]]</f>
        <v>-59</v>
      </c>
      <c r="I270">
        <f>VLOOKUP(Table13[[#This Row],[Team]], '2025 Data'!$A$2:$AC$365, MATCH("AdjEM", '2025 Data'!$A$1:$AC$1, 0),FALSE)</f>
        <v>-8.6000000000000103</v>
      </c>
      <c r="J270">
        <f>_xlfn.RANK.EQ(Table13[[#This Row],[2025 KenPom Prediction]], Table13[2025 KenPom Prediction], 0)</f>
        <v>279</v>
      </c>
    </row>
    <row r="271" spans="1:10" x14ac:dyDescent="0.45">
      <c r="A271">
        <f>_xlfn.RANK.EQ(Table13[[#This Row],[Pre Season ELO]], Table13[Pre Season ELO], 0)</f>
        <v>270</v>
      </c>
      <c r="B271" t="s">
        <v>302</v>
      </c>
      <c r="C271" t="s">
        <v>123</v>
      </c>
      <c r="D271" t="str">
        <f>VLOOKUP(Table13[[#This Row],[conference_idx]], Index!$A$2:$B$32, 2, FALSE)</f>
        <v>Big South</v>
      </c>
      <c r="E271" s="2">
        <v>1347.96772006626</v>
      </c>
      <c r="F271">
        <f>VLOOKUP(Table13[[#This Row],[Team]], '2024 Data'!$A$2:$AC$365, MATCH("AdjEM", '2024 Data'!$A$1:$AC$1,0),FALSE)</f>
        <v>-5</v>
      </c>
      <c r="G271">
        <f>_xlfn.RANK.EQ(Table13[[#This Row],[2024 End of Season KenPom Rating]], Table13[2024 End of Season KenPom Rating], 0)</f>
        <v>230</v>
      </c>
      <c r="H271">
        <f>Table13[[#This Row],[2024 End of Season KenPom Rank]]-Table13[[#This Row],[Pre Season Elo Rank]]</f>
        <v>-40</v>
      </c>
      <c r="I271">
        <f>VLOOKUP(Table13[[#This Row],[Team]], '2025 Data'!$A$2:$AC$365, MATCH("AdjEM", '2025 Data'!$A$1:$AC$1, 0),FALSE)</f>
        <v>-7.5</v>
      </c>
      <c r="J271">
        <f>_xlfn.RANK.EQ(Table13[[#This Row],[2025 KenPom Prediction]], Table13[2025 KenPom Prediction], 0)</f>
        <v>262</v>
      </c>
    </row>
    <row r="272" spans="1:10" x14ac:dyDescent="0.45">
      <c r="A272">
        <f>_xlfn.RANK.EQ(Table13[[#This Row],[Pre Season ELO]], Table13[Pre Season ELO], 0)</f>
        <v>271</v>
      </c>
      <c r="B272" t="s">
        <v>303</v>
      </c>
      <c r="C272" t="s">
        <v>304</v>
      </c>
      <c r="D272" t="str">
        <f>VLOOKUP(Table13[[#This Row],[conference_idx]], Index!$A$2:$B$32, 2, FALSE)</f>
        <v>NEC</v>
      </c>
      <c r="E272" s="2">
        <v>1346.55322371187</v>
      </c>
      <c r="F272">
        <f>VLOOKUP(Table13[[#This Row],[Team]], '2024 Data'!$A$2:$AC$365, MATCH("AdjEM", '2024 Data'!$A$1:$AC$1,0),FALSE)</f>
        <v>-10</v>
      </c>
      <c r="G272">
        <f>_xlfn.RANK.EQ(Table13[[#This Row],[2024 End of Season KenPom Rating]], Table13[2024 End of Season KenPom Rating], 0)</f>
        <v>291</v>
      </c>
      <c r="H272">
        <f>Table13[[#This Row],[2024 End of Season KenPom Rank]]-Table13[[#This Row],[Pre Season Elo Rank]]</f>
        <v>20</v>
      </c>
      <c r="I272">
        <f>VLOOKUP(Table13[[#This Row],[Team]], '2025 Data'!$A$2:$AC$365, MATCH("AdjEM", '2025 Data'!$A$1:$AC$1, 0),FALSE)</f>
        <v>-8.0999999999999908</v>
      </c>
      <c r="J272">
        <f>_xlfn.RANK.EQ(Table13[[#This Row],[2025 KenPom Prediction]], Table13[2025 KenPom Prediction], 0)</f>
        <v>273</v>
      </c>
    </row>
    <row r="273" spans="1:10" x14ac:dyDescent="0.45">
      <c r="A273">
        <f>_xlfn.RANK.EQ(Table13[[#This Row],[Pre Season ELO]], Table13[Pre Season ELO], 0)</f>
        <v>272</v>
      </c>
      <c r="B273" t="s">
        <v>305</v>
      </c>
      <c r="C273" t="s">
        <v>143</v>
      </c>
      <c r="D273" t="str">
        <f>VLOOKUP(Table13[[#This Row],[conference_idx]], Index!$A$2:$B$32, 2, FALSE)</f>
        <v>SoCon</v>
      </c>
      <c r="E273" s="2">
        <v>1345.9198172827801</v>
      </c>
      <c r="F273">
        <f>VLOOKUP(Table13[[#This Row],[Team]], '2024 Data'!$A$2:$AC$365, MATCH("AdjEM", '2024 Data'!$A$1:$AC$1,0),FALSE)</f>
        <v>5.7</v>
      </c>
      <c r="G273">
        <f>_xlfn.RANK.EQ(Table13[[#This Row],[2024 End of Season KenPom Rating]], Table13[2024 End of Season KenPom Rating], 0)</f>
        <v>109</v>
      </c>
      <c r="H273">
        <f>Table13[[#This Row],[2024 End of Season KenPom Rank]]-Table13[[#This Row],[Pre Season Elo Rank]]</f>
        <v>-163</v>
      </c>
      <c r="I273">
        <f>VLOOKUP(Table13[[#This Row],[Team]], '2025 Data'!$A$2:$AC$365, MATCH("AdjEM", '2025 Data'!$A$1:$AC$1, 0),FALSE)</f>
        <v>-7.5</v>
      </c>
      <c r="J273">
        <f>_xlfn.RANK.EQ(Table13[[#This Row],[2025 KenPom Prediction]], Table13[2025 KenPom Prediction], 0)</f>
        <v>262</v>
      </c>
    </row>
    <row r="274" spans="1:10" x14ac:dyDescent="0.45">
      <c r="A274">
        <f>_xlfn.RANK.EQ(Table13[[#This Row],[Pre Season ELO]], Table13[Pre Season ELO], 0)</f>
        <v>273</v>
      </c>
      <c r="B274" t="s">
        <v>306</v>
      </c>
      <c r="C274" t="s">
        <v>154</v>
      </c>
      <c r="D274" t="str">
        <f>VLOOKUP(Table13[[#This Row],[conference_idx]], Index!$A$2:$B$32, 2, FALSE)</f>
        <v>Atlantic Sun</v>
      </c>
      <c r="E274" s="2">
        <v>1345.70490937817</v>
      </c>
      <c r="F274">
        <f>VLOOKUP(Table13[[#This Row],[Team]], '2024 Data'!$A$2:$AC$365, MATCH("AdjEM", '2024 Data'!$A$1:$AC$1,0),FALSE)</f>
        <v>-4</v>
      </c>
      <c r="G274">
        <f>_xlfn.RANK.EQ(Table13[[#This Row],[2024 End of Season KenPom Rating]], Table13[2024 End of Season KenPom Rating], 0)</f>
        <v>210</v>
      </c>
      <c r="H274">
        <f>Table13[[#This Row],[2024 End of Season KenPom Rank]]-Table13[[#This Row],[Pre Season Elo Rank]]</f>
        <v>-63</v>
      </c>
      <c r="I274">
        <f>VLOOKUP(Table13[[#This Row],[Team]], '2025 Data'!$A$2:$AC$365, MATCH("AdjEM", '2025 Data'!$A$1:$AC$1, 0),FALSE)</f>
        <v>-9</v>
      </c>
      <c r="J274">
        <f>_xlfn.RANK.EQ(Table13[[#This Row],[2025 KenPom Prediction]], Table13[2025 KenPom Prediction], 0)</f>
        <v>285</v>
      </c>
    </row>
    <row r="275" spans="1:10" x14ac:dyDescent="0.45">
      <c r="A275">
        <f>_xlfn.RANK.EQ(Table13[[#This Row],[Pre Season ELO]], Table13[Pre Season ELO], 0)</f>
        <v>274</v>
      </c>
      <c r="B275" t="s">
        <v>307</v>
      </c>
      <c r="C275" t="s">
        <v>141</v>
      </c>
      <c r="D275" t="str">
        <f>VLOOKUP(Table13[[#This Row],[conference_idx]], Index!$A$2:$B$32, 2, FALSE)</f>
        <v>CAA</v>
      </c>
      <c r="E275" s="2">
        <v>1345.46888436828</v>
      </c>
      <c r="F275">
        <f>VLOOKUP(Table13[[#This Row],[Team]], '2024 Data'!$A$2:$AC$365, MATCH("AdjEM", '2024 Data'!$A$1:$AC$1,0),FALSE)</f>
        <v>-0.60000000000000897</v>
      </c>
      <c r="G275">
        <f>_xlfn.RANK.EQ(Table13[[#This Row],[2024 End of Season KenPom Rating]], Table13[2024 End of Season KenPom Rating], 0)</f>
        <v>172</v>
      </c>
      <c r="H275">
        <f>Table13[[#This Row],[2024 End of Season KenPom Rank]]-Table13[[#This Row],[Pre Season Elo Rank]]</f>
        <v>-102</v>
      </c>
      <c r="I275">
        <f>VLOOKUP(Table13[[#This Row],[Team]], '2025 Data'!$A$2:$AC$365, MATCH("AdjEM", '2025 Data'!$A$1:$AC$1, 0),FALSE)</f>
        <v>-7.8999999999999897</v>
      </c>
      <c r="J275">
        <f>_xlfn.RANK.EQ(Table13[[#This Row],[2025 KenPom Prediction]], Table13[2025 KenPom Prediction], 0)</f>
        <v>270</v>
      </c>
    </row>
    <row r="276" spans="1:10" x14ac:dyDescent="0.45">
      <c r="A276">
        <f>_xlfn.RANK.EQ(Table13[[#This Row],[Pre Season ELO]], Table13[Pre Season ELO], 0)</f>
        <v>275</v>
      </c>
      <c r="B276" t="s">
        <v>308</v>
      </c>
      <c r="C276" t="s">
        <v>13</v>
      </c>
      <c r="D276" t="str">
        <f>VLOOKUP(Table13[[#This Row],[conference_idx]], Index!$A$2:$B$32, 2, FALSE)</f>
        <v>WCC</v>
      </c>
      <c r="E276" s="2">
        <v>1343.08416600278</v>
      </c>
      <c r="F276">
        <f>VLOOKUP(Table13[[#This Row],[Team]], '2024 Data'!$A$2:$AC$365, MATCH("AdjEM", '2024 Data'!$A$1:$AC$1,0),FALSE)</f>
        <v>-10.6</v>
      </c>
      <c r="G276">
        <f>_xlfn.RANK.EQ(Table13[[#This Row],[2024 End of Season KenPom Rating]], Table13[2024 End of Season KenPom Rating], 0)</f>
        <v>300</v>
      </c>
      <c r="H276">
        <f>Table13[[#This Row],[2024 End of Season KenPom Rank]]-Table13[[#This Row],[Pre Season Elo Rank]]</f>
        <v>25</v>
      </c>
      <c r="I276">
        <f>VLOOKUP(Table13[[#This Row],[Team]], '2025 Data'!$A$2:$AC$365, MATCH("AdjEM", '2025 Data'!$A$1:$AC$1, 0),FALSE)</f>
        <v>-8</v>
      </c>
      <c r="J276">
        <f>_xlfn.RANK.EQ(Table13[[#This Row],[2025 KenPom Prediction]], Table13[2025 KenPom Prediction], 0)</f>
        <v>272</v>
      </c>
    </row>
    <row r="277" spans="1:10" x14ac:dyDescent="0.45">
      <c r="A277">
        <f>_xlfn.RANK.EQ(Table13[[#This Row],[Pre Season ELO]], Table13[Pre Season ELO], 0)</f>
        <v>276</v>
      </c>
      <c r="B277" t="s">
        <v>309</v>
      </c>
      <c r="C277" t="s">
        <v>230</v>
      </c>
      <c r="D277" t="str">
        <f>VLOOKUP(Table13[[#This Row],[conference_idx]], Index!$A$2:$B$32, 2, FALSE)</f>
        <v>MAAC</v>
      </c>
      <c r="E277" s="2">
        <v>1342.4357061703299</v>
      </c>
      <c r="F277">
        <f>VLOOKUP(Table13[[#This Row],[Team]], '2024 Data'!$A$2:$AC$365, MATCH("AdjEM", '2024 Data'!$A$1:$AC$1,0),FALSE)</f>
        <v>-6.2</v>
      </c>
      <c r="G277">
        <f>_xlfn.RANK.EQ(Table13[[#This Row],[2024 End of Season KenPom Rating]], Table13[2024 End of Season KenPom Rating], 0)</f>
        <v>250</v>
      </c>
      <c r="H277">
        <f>Table13[[#This Row],[2024 End of Season KenPom Rank]]-Table13[[#This Row],[Pre Season Elo Rank]]</f>
        <v>-26</v>
      </c>
      <c r="I277">
        <f>VLOOKUP(Table13[[#This Row],[Team]], '2025 Data'!$A$2:$AC$365, MATCH("AdjEM", '2025 Data'!$A$1:$AC$1, 0),FALSE)</f>
        <v>-7.8</v>
      </c>
      <c r="J277">
        <f>_xlfn.RANK.EQ(Table13[[#This Row],[2025 KenPom Prediction]], Table13[2025 KenPom Prediction], 0)</f>
        <v>268</v>
      </c>
    </row>
    <row r="278" spans="1:10" x14ac:dyDescent="0.45">
      <c r="A278">
        <f>_xlfn.RANK.EQ(Table13[[#This Row],[Pre Season ELO]], Table13[Pre Season ELO], 0)</f>
        <v>277</v>
      </c>
      <c r="B278" t="s">
        <v>310</v>
      </c>
      <c r="C278" t="s">
        <v>154</v>
      </c>
      <c r="D278" t="str">
        <f>VLOOKUP(Table13[[#This Row],[conference_idx]], Index!$A$2:$B$32, 2, FALSE)</f>
        <v>Atlantic Sun</v>
      </c>
      <c r="E278" s="2">
        <v>1341.40859762949</v>
      </c>
      <c r="F278">
        <f>VLOOKUP(Table13[[#This Row],[Team]], '2024 Data'!$A$2:$AC$365, MATCH("AdjEM", '2024 Data'!$A$1:$AC$1,0),FALSE)</f>
        <v>-5.8999999999999897</v>
      </c>
      <c r="G278">
        <f>_xlfn.RANK.EQ(Table13[[#This Row],[2024 End of Season KenPom Rating]], Table13[2024 End of Season KenPom Rating], 0)</f>
        <v>247</v>
      </c>
      <c r="H278">
        <f>Table13[[#This Row],[2024 End of Season KenPom Rank]]-Table13[[#This Row],[Pre Season Elo Rank]]</f>
        <v>-30</v>
      </c>
      <c r="I278">
        <f>VLOOKUP(Table13[[#This Row],[Team]], '2025 Data'!$A$2:$AC$365, MATCH("AdjEM", '2025 Data'!$A$1:$AC$1, 0),FALSE)</f>
        <v>-8.0999999999999908</v>
      </c>
      <c r="J278">
        <f>_xlfn.RANK.EQ(Table13[[#This Row],[2025 KenPom Prediction]], Table13[2025 KenPom Prediction], 0)</f>
        <v>273</v>
      </c>
    </row>
    <row r="279" spans="1:10" x14ac:dyDescent="0.45">
      <c r="A279">
        <f>_xlfn.RANK.EQ(Table13[[#This Row],[Pre Season ELO]], Table13[Pre Season ELO], 0)</f>
        <v>278</v>
      </c>
      <c r="B279" t="s">
        <v>311</v>
      </c>
      <c r="C279" t="s">
        <v>70</v>
      </c>
      <c r="D279" t="str">
        <f>VLOOKUP(Table13[[#This Row],[conference_idx]], Index!$A$2:$B$32, 2, FALSE)</f>
        <v>Mountain West</v>
      </c>
      <c r="E279" s="2">
        <v>1340.3450569945301</v>
      </c>
      <c r="F279">
        <f>VLOOKUP(Table13[[#This Row],[Team]], '2024 Data'!$A$2:$AC$365, MATCH("AdjEM", '2024 Data'!$A$1:$AC$1,0),FALSE)</f>
        <v>-5.5</v>
      </c>
      <c r="G279">
        <f>_xlfn.RANK.EQ(Table13[[#This Row],[2024 End of Season KenPom Rating]], Table13[2024 End of Season KenPom Rating], 0)</f>
        <v>238</v>
      </c>
      <c r="H279">
        <f>Table13[[#This Row],[2024 End of Season KenPom Rank]]-Table13[[#This Row],[Pre Season Elo Rank]]</f>
        <v>-40</v>
      </c>
      <c r="I279">
        <f>VLOOKUP(Table13[[#This Row],[Team]], '2025 Data'!$A$2:$AC$365, MATCH("AdjEM", '2025 Data'!$A$1:$AC$1, 0),FALSE)</f>
        <v>-8.1999999999999993</v>
      </c>
      <c r="J279">
        <f>_xlfn.RANK.EQ(Table13[[#This Row],[2025 KenPom Prediction]], Table13[2025 KenPom Prediction], 0)</f>
        <v>275</v>
      </c>
    </row>
    <row r="280" spans="1:10" x14ac:dyDescent="0.45">
      <c r="A280">
        <f>_xlfn.RANK.EQ(Table13[[#This Row],[Pre Season ELO]], Table13[Pre Season ELO], 0)</f>
        <v>279</v>
      </c>
      <c r="B280" t="s">
        <v>312</v>
      </c>
      <c r="C280" t="s">
        <v>190</v>
      </c>
      <c r="D280" t="str">
        <f>VLOOKUP(Table13[[#This Row],[conference_idx]], Index!$A$2:$B$32, 2, FALSE)</f>
        <v>Big Sky</v>
      </c>
      <c r="E280" s="2">
        <v>1339.5762183655399</v>
      </c>
      <c r="F280">
        <f>VLOOKUP(Table13[[#This Row],[Team]], '2024 Data'!$A$2:$AC$365, MATCH("AdjEM", '2024 Data'!$A$1:$AC$1,0),FALSE)</f>
        <v>-12.4</v>
      </c>
      <c r="G280">
        <f>_xlfn.RANK.EQ(Table13[[#This Row],[2024 End of Season KenPom Rating]], Table13[2024 End of Season KenPom Rating], 0)</f>
        <v>314</v>
      </c>
      <c r="H280">
        <f>Table13[[#This Row],[2024 End of Season KenPom Rank]]-Table13[[#This Row],[Pre Season Elo Rank]]</f>
        <v>35</v>
      </c>
      <c r="I280">
        <f>VLOOKUP(Table13[[#This Row],[Team]], '2025 Data'!$A$2:$AC$365, MATCH("AdjEM", '2025 Data'!$A$1:$AC$1, 0),FALSE)</f>
        <v>-7</v>
      </c>
      <c r="J280">
        <f>_xlfn.RANK.EQ(Table13[[#This Row],[2025 KenPom Prediction]], Table13[2025 KenPom Prediction], 0)</f>
        <v>254</v>
      </c>
    </row>
    <row r="281" spans="1:10" x14ac:dyDescent="0.45">
      <c r="A281">
        <f>_xlfn.RANK.EQ(Table13[[#This Row],[Pre Season ELO]], Table13[Pre Season ELO], 0)</f>
        <v>280</v>
      </c>
      <c r="B281" t="s">
        <v>313</v>
      </c>
      <c r="C281" t="s">
        <v>287</v>
      </c>
      <c r="D281" t="str">
        <f>VLOOKUP(Table13[[#This Row],[conference_idx]], Index!$A$2:$B$32, 2, FALSE)</f>
        <v>SWAC</v>
      </c>
      <c r="E281" s="2">
        <v>1338.4260292470201</v>
      </c>
      <c r="F281">
        <f>VLOOKUP(Table13[[#This Row],[Team]], '2024 Data'!$A$2:$AC$365, MATCH("AdjEM", '2024 Data'!$A$1:$AC$1,0),FALSE)</f>
        <v>-7.1000000000000103</v>
      </c>
      <c r="G281">
        <f>_xlfn.RANK.EQ(Table13[[#This Row],[2024 End of Season KenPom Rating]], Table13[2024 End of Season KenPom Rating], 0)</f>
        <v>261</v>
      </c>
      <c r="H281">
        <f>Table13[[#This Row],[2024 End of Season KenPom Rank]]-Table13[[#This Row],[Pre Season Elo Rank]]</f>
        <v>-19</v>
      </c>
      <c r="I281">
        <f>VLOOKUP(Table13[[#This Row],[Team]], '2025 Data'!$A$2:$AC$365, MATCH("AdjEM", '2025 Data'!$A$1:$AC$1, 0),FALSE)</f>
        <v>-7.3</v>
      </c>
      <c r="J281">
        <f>_xlfn.RANK.EQ(Table13[[#This Row],[2025 KenPom Prediction]], Table13[2025 KenPom Prediction], 0)</f>
        <v>259</v>
      </c>
    </row>
    <row r="282" spans="1:10" x14ac:dyDescent="0.45">
      <c r="A282">
        <f>_xlfn.RANK.EQ(Table13[[#This Row],[Pre Season ELO]], Table13[Pre Season ELO], 0)</f>
        <v>281</v>
      </c>
      <c r="B282" t="s">
        <v>314</v>
      </c>
      <c r="C282" t="s">
        <v>287</v>
      </c>
      <c r="D282" t="str">
        <f>VLOOKUP(Table13[[#This Row],[conference_idx]], Index!$A$2:$B$32, 2, FALSE)</f>
        <v>SWAC</v>
      </c>
      <c r="E282" s="2">
        <v>1337.3078560118399</v>
      </c>
      <c r="F282">
        <f>VLOOKUP(Table13[[#This Row],[Team]], '2024 Data'!$A$2:$AC$365, MATCH("AdjEM", '2024 Data'!$A$1:$AC$1,0),FALSE)</f>
        <v>-12.2</v>
      </c>
      <c r="G282">
        <f>_xlfn.RANK.EQ(Table13[[#This Row],[2024 End of Season KenPom Rating]], Table13[2024 End of Season KenPom Rating], 0)</f>
        <v>312</v>
      </c>
      <c r="H282">
        <f>Table13[[#This Row],[2024 End of Season KenPom Rank]]-Table13[[#This Row],[Pre Season Elo Rank]]</f>
        <v>31</v>
      </c>
      <c r="I282">
        <f>VLOOKUP(Table13[[#This Row],[Team]], '2025 Data'!$A$2:$AC$365, MATCH("AdjEM", '2025 Data'!$A$1:$AC$1, 0),FALSE)</f>
        <v>-8.6999999999999993</v>
      </c>
      <c r="J282">
        <f>_xlfn.RANK.EQ(Table13[[#This Row],[2025 KenPom Prediction]], Table13[2025 KenPom Prediction], 0)</f>
        <v>280</v>
      </c>
    </row>
    <row r="283" spans="1:10" x14ac:dyDescent="0.45">
      <c r="A283">
        <f>_xlfn.RANK.EQ(Table13[[#This Row],[Pre Season ELO]], Table13[Pre Season ELO], 0)</f>
        <v>282</v>
      </c>
      <c r="B283" t="s">
        <v>315</v>
      </c>
      <c r="C283" t="s">
        <v>135</v>
      </c>
      <c r="D283" t="str">
        <f>VLOOKUP(Table13[[#This Row],[conference_idx]], Index!$A$2:$B$32, 2, FALSE)</f>
        <v>MAC</v>
      </c>
      <c r="E283" s="2">
        <v>1337.1438937391999</v>
      </c>
      <c r="F283">
        <f>VLOOKUP(Table13[[#This Row],[Team]], '2024 Data'!$A$2:$AC$365, MATCH("AdjEM", '2024 Data'!$A$1:$AC$1,0),FALSE)</f>
        <v>-8.4000000000000092</v>
      </c>
      <c r="G283">
        <f>_xlfn.RANK.EQ(Table13[[#This Row],[2024 End of Season KenPom Rating]], Table13[2024 End of Season KenPom Rating], 0)</f>
        <v>277</v>
      </c>
      <c r="H283">
        <f>Table13[[#This Row],[2024 End of Season KenPom Rank]]-Table13[[#This Row],[Pre Season Elo Rank]]</f>
        <v>-5</v>
      </c>
      <c r="I283">
        <f>VLOOKUP(Table13[[#This Row],[Team]], '2025 Data'!$A$2:$AC$365, MATCH("AdjEM", '2025 Data'!$A$1:$AC$1, 0),FALSE)</f>
        <v>-7.8999999999999897</v>
      </c>
      <c r="J283">
        <f>_xlfn.RANK.EQ(Table13[[#This Row],[2025 KenPom Prediction]], Table13[2025 KenPom Prediction], 0)</f>
        <v>270</v>
      </c>
    </row>
    <row r="284" spans="1:10" x14ac:dyDescent="0.45">
      <c r="A284">
        <f>_xlfn.RANK.EQ(Table13[[#This Row],[Pre Season ELO]], Table13[Pre Season ELO], 0)</f>
        <v>283</v>
      </c>
      <c r="B284" t="s">
        <v>316</v>
      </c>
      <c r="C284" t="s">
        <v>117</v>
      </c>
      <c r="D284" t="str">
        <f>VLOOKUP(Table13[[#This Row],[conference_idx]], Index!$A$2:$B$32, 2, FALSE)</f>
        <v>Big West</v>
      </c>
      <c r="E284" s="2">
        <v>1336.8026944022299</v>
      </c>
      <c r="F284">
        <f>VLOOKUP(Table13[[#This Row],[Team]], '2024 Data'!$A$2:$AC$365, MATCH("AdjEM", '2024 Data'!$A$1:$AC$1,0),FALSE)</f>
        <v>-0.20000000000000301</v>
      </c>
      <c r="G284">
        <f>_xlfn.RANK.EQ(Table13[[#This Row],[2024 End of Season KenPom Rating]], Table13[2024 End of Season KenPom Rating], 0)</f>
        <v>166</v>
      </c>
      <c r="H284">
        <f>Table13[[#This Row],[2024 End of Season KenPom Rank]]-Table13[[#This Row],[Pre Season Elo Rank]]</f>
        <v>-117</v>
      </c>
      <c r="I284">
        <f>VLOOKUP(Table13[[#This Row],[Team]], '2025 Data'!$A$2:$AC$365, MATCH("AdjEM", '2025 Data'!$A$1:$AC$1, 0),FALSE)</f>
        <v>-7.3999999999999897</v>
      </c>
      <c r="J284">
        <f>_xlfn.RANK.EQ(Table13[[#This Row],[2025 KenPom Prediction]], Table13[2025 KenPom Prediction], 0)</f>
        <v>261</v>
      </c>
    </row>
    <row r="285" spans="1:10" x14ac:dyDescent="0.45">
      <c r="A285">
        <f>_xlfn.RANK.EQ(Table13[[#This Row],[Pre Season ELO]], Table13[Pre Season ELO], 0)</f>
        <v>284</v>
      </c>
      <c r="B285" t="s">
        <v>317</v>
      </c>
      <c r="C285" t="s">
        <v>154</v>
      </c>
      <c r="D285" t="str">
        <f>VLOOKUP(Table13[[#This Row],[conference_idx]], Index!$A$2:$B$32, 2, FALSE)</f>
        <v>Atlantic Sun</v>
      </c>
      <c r="E285" s="2">
        <v>1335.2481460982599</v>
      </c>
      <c r="F285">
        <f>VLOOKUP(Table13[[#This Row],[Team]], '2024 Data'!$A$2:$AC$365, MATCH("AdjEM", '2024 Data'!$A$1:$AC$1,0),FALSE)</f>
        <v>-8</v>
      </c>
      <c r="G285">
        <f>_xlfn.RANK.EQ(Table13[[#This Row],[2024 End of Season KenPom Rating]], Table13[2024 End of Season KenPom Rating], 0)</f>
        <v>270</v>
      </c>
      <c r="H285">
        <f>Table13[[#This Row],[2024 End of Season KenPom Rank]]-Table13[[#This Row],[Pre Season Elo Rank]]</f>
        <v>-14</v>
      </c>
      <c r="I285">
        <f>VLOOKUP(Table13[[#This Row],[Team]], '2025 Data'!$A$2:$AC$365, MATCH("AdjEM", '2025 Data'!$A$1:$AC$1, 0),FALSE)</f>
        <v>-10</v>
      </c>
      <c r="J285">
        <f>_xlfn.RANK.EQ(Table13[[#This Row],[2025 KenPom Prediction]], Table13[2025 KenPom Prediction], 0)</f>
        <v>298</v>
      </c>
    </row>
    <row r="286" spans="1:10" x14ac:dyDescent="0.45">
      <c r="A286">
        <f>_xlfn.RANK.EQ(Table13[[#This Row],[Pre Season ELO]], Table13[Pre Season ELO], 0)</f>
        <v>285</v>
      </c>
      <c r="B286" t="s">
        <v>318</v>
      </c>
      <c r="C286" t="s">
        <v>254</v>
      </c>
      <c r="D286" t="str">
        <f>VLOOKUP(Table13[[#This Row],[conference_idx]], Index!$A$2:$B$32, 2, FALSE)</f>
        <v>MEAC</v>
      </c>
      <c r="E286" s="2">
        <v>1333.51570182144</v>
      </c>
      <c r="F286">
        <f>VLOOKUP(Table13[[#This Row],[Team]], '2024 Data'!$A$2:$AC$365, MATCH("AdjEM", '2024 Data'!$A$1:$AC$1,0),FALSE)</f>
        <v>-10.8</v>
      </c>
      <c r="G286">
        <f>_xlfn.RANK.EQ(Table13[[#This Row],[2024 End of Season KenPom Rating]], Table13[2024 End of Season KenPom Rating], 0)</f>
        <v>303</v>
      </c>
      <c r="H286">
        <f>Table13[[#This Row],[2024 End of Season KenPom Rank]]-Table13[[#This Row],[Pre Season Elo Rank]]</f>
        <v>18</v>
      </c>
      <c r="I286">
        <f>VLOOKUP(Table13[[#This Row],[Team]], '2025 Data'!$A$2:$AC$365, MATCH("AdjEM", '2025 Data'!$A$1:$AC$1, 0),FALSE)</f>
        <v>-8.1999999999999993</v>
      </c>
      <c r="J286">
        <f>_xlfn.RANK.EQ(Table13[[#This Row],[2025 KenPom Prediction]], Table13[2025 KenPom Prediction], 0)</f>
        <v>275</v>
      </c>
    </row>
    <row r="287" spans="1:10" x14ac:dyDescent="0.45">
      <c r="A287">
        <f>_xlfn.RANK.EQ(Table13[[#This Row],[Pre Season ELO]], Table13[Pre Season ELO], 0)</f>
        <v>286</v>
      </c>
      <c r="B287" t="s">
        <v>319</v>
      </c>
      <c r="C287" t="s">
        <v>135</v>
      </c>
      <c r="D287" t="str">
        <f>VLOOKUP(Table13[[#This Row],[conference_idx]], Index!$A$2:$B$32, 2, FALSE)</f>
        <v>MAC</v>
      </c>
      <c r="E287" s="2">
        <v>1332.21216702173</v>
      </c>
      <c r="F287">
        <f>VLOOKUP(Table13[[#This Row],[Team]], '2024 Data'!$A$2:$AC$365, MATCH("AdjEM", '2024 Data'!$A$1:$AC$1,0),FALSE)</f>
        <v>-15.2</v>
      </c>
      <c r="G287">
        <f>_xlfn.RANK.EQ(Table13[[#This Row],[2024 End of Season KenPom Rating]], Table13[2024 End of Season KenPom Rating], 0)</f>
        <v>328</v>
      </c>
      <c r="H287">
        <f>Table13[[#This Row],[2024 End of Season KenPom Rank]]-Table13[[#This Row],[Pre Season Elo Rank]]</f>
        <v>42</v>
      </c>
      <c r="I287">
        <f>VLOOKUP(Table13[[#This Row],[Team]], '2025 Data'!$A$2:$AC$365, MATCH("AdjEM", '2025 Data'!$A$1:$AC$1, 0),FALSE)</f>
        <v>-9.8999999999999897</v>
      </c>
      <c r="J287">
        <f>_xlfn.RANK.EQ(Table13[[#This Row],[2025 KenPom Prediction]], Table13[2025 KenPom Prediction], 0)</f>
        <v>294</v>
      </c>
    </row>
    <row r="288" spans="1:10" x14ac:dyDescent="0.45">
      <c r="A288">
        <f>_xlfn.RANK.EQ(Table13[[#This Row],[Pre Season ELO]], Table13[Pre Season ELO], 0)</f>
        <v>287</v>
      </c>
      <c r="B288" t="s">
        <v>320</v>
      </c>
      <c r="C288" t="s">
        <v>104</v>
      </c>
      <c r="D288" t="str">
        <f>VLOOKUP(Table13[[#This Row],[conference_idx]], Index!$A$2:$B$32, 2, FALSE)</f>
        <v>Southland</v>
      </c>
      <c r="E288" s="2">
        <v>1327.45441808788</v>
      </c>
      <c r="F288">
        <f>VLOOKUP(Table13[[#This Row],[Team]], '2024 Data'!$A$2:$AC$365, MATCH("AdjEM", '2024 Data'!$A$1:$AC$1,0),FALSE)</f>
        <v>-11.6</v>
      </c>
      <c r="G288">
        <f>_xlfn.RANK.EQ(Table13[[#This Row],[2024 End of Season KenPom Rating]], Table13[2024 End of Season KenPom Rating], 0)</f>
        <v>308</v>
      </c>
      <c r="H288">
        <f>Table13[[#This Row],[2024 End of Season KenPom Rank]]-Table13[[#This Row],[Pre Season Elo Rank]]</f>
        <v>21</v>
      </c>
      <c r="I288">
        <f>VLOOKUP(Table13[[#This Row],[Team]], '2025 Data'!$A$2:$AC$365, MATCH("AdjEM", '2025 Data'!$A$1:$AC$1, 0),FALSE)</f>
        <v>-9.4000000000000092</v>
      </c>
      <c r="J288">
        <f>_xlfn.RANK.EQ(Table13[[#This Row],[2025 KenPom Prediction]], Table13[2025 KenPom Prediction], 0)</f>
        <v>287</v>
      </c>
    </row>
    <row r="289" spans="1:10" x14ac:dyDescent="0.45">
      <c r="A289">
        <f>_xlfn.RANK.EQ(Table13[[#This Row],[Pre Season ELO]], Table13[Pre Season ELO], 0)</f>
        <v>288</v>
      </c>
      <c r="B289" t="s">
        <v>321</v>
      </c>
      <c r="C289" t="s">
        <v>117</v>
      </c>
      <c r="D289" t="str">
        <f>VLOOKUP(Table13[[#This Row],[conference_idx]], Index!$A$2:$B$32, 2, FALSE)</f>
        <v>Big West</v>
      </c>
      <c r="E289" s="2">
        <v>1324.69331809806</v>
      </c>
      <c r="F289">
        <f>VLOOKUP(Table13[[#This Row],[Team]], '2024 Data'!$A$2:$AC$365, MATCH("AdjEM", '2024 Data'!$A$1:$AC$1,0),FALSE)</f>
        <v>-6.1000000000000103</v>
      </c>
      <c r="G289">
        <f>_xlfn.RANK.EQ(Table13[[#This Row],[2024 End of Season KenPom Rating]], Table13[2024 End of Season KenPom Rating], 0)</f>
        <v>249</v>
      </c>
      <c r="H289">
        <f>Table13[[#This Row],[2024 End of Season KenPom Rank]]-Table13[[#This Row],[Pre Season Elo Rank]]</f>
        <v>-39</v>
      </c>
      <c r="I289">
        <f>VLOOKUP(Table13[[#This Row],[Team]], '2025 Data'!$A$2:$AC$365, MATCH("AdjEM", '2025 Data'!$A$1:$AC$1, 0),FALSE)</f>
        <v>-9.6000000000000103</v>
      </c>
      <c r="J289">
        <f>_xlfn.RANK.EQ(Table13[[#This Row],[2025 KenPom Prediction]], Table13[2025 KenPom Prediction], 0)</f>
        <v>292</v>
      </c>
    </row>
    <row r="290" spans="1:10" x14ac:dyDescent="0.45">
      <c r="A290">
        <f>_xlfn.RANK.EQ(Table13[[#This Row],[Pre Season ELO]], Table13[Pre Season ELO], 0)</f>
        <v>289</v>
      </c>
      <c r="B290" t="s">
        <v>322</v>
      </c>
      <c r="C290" t="s">
        <v>141</v>
      </c>
      <c r="D290" t="str">
        <f>VLOOKUP(Table13[[#This Row],[conference_idx]], Index!$A$2:$B$32, 2, FALSE)</f>
        <v>CAA</v>
      </c>
      <c r="E290" s="2">
        <v>1324.6799858439399</v>
      </c>
      <c r="F290">
        <f>VLOOKUP(Table13[[#This Row],[Team]], '2024 Data'!$A$2:$AC$365, MATCH("AdjEM", '2024 Data'!$A$1:$AC$1,0),FALSE)</f>
        <v>-13.3</v>
      </c>
      <c r="G290">
        <f>_xlfn.RANK.EQ(Table13[[#This Row],[2024 End of Season KenPom Rating]], Table13[2024 End of Season KenPom Rating], 0)</f>
        <v>319</v>
      </c>
      <c r="H290">
        <f>Table13[[#This Row],[2024 End of Season KenPom Rank]]-Table13[[#This Row],[Pre Season Elo Rank]]</f>
        <v>30</v>
      </c>
      <c r="I290">
        <f>VLOOKUP(Table13[[#This Row],[Team]], '2025 Data'!$A$2:$AC$365, MATCH("AdjEM", '2025 Data'!$A$1:$AC$1, 0),FALSE)</f>
        <v>-9.8999999999999897</v>
      </c>
      <c r="J290">
        <f>_xlfn.RANK.EQ(Table13[[#This Row],[2025 KenPom Prediction]], Table13[2025 KenPom Prediction], 0)</f>
        <v>294</v>
      </c>
    </row>
    <row r="291" spans="1:10" x14ac:dyDescent="0.45">
      <c r="A291">
        <f>_xlfn.RANK.EQ(Table13[[#This Row],[Pre Season ELO]], Table13[Pre Season ELO], 0)</f>
        <v>290</v>
      </c>
      <c r="B291" t="s">
        <v>323</v>
      </c>
      <c r="C291" t="s">
        <v>123</v>
      </c>
      <c r="D291" t="str">
        <f>VLOOKUP(Table13[[#This Row],[conference_idx]], Index!$A$2:$B$32, 2, FALSE)</f>
        <v>Big South</v>
      </c>
      <c r="E291" s="2">
        <v>1317.12869407372</v>
      </c>
      <c r="F291">
        <f>VLOOKUP(Table13[[#This Row],[Team]], '2024 Data'!$A$2:$AC$365, MATCH("AdjEM", '2024 Data'!$A$1:$AC$1,0),FALSE)</f>
        <v>-8.1000000000000103</v>
      </c>
      <c r="G291">
        <f>_xlfn.RANK.EQ(Table13[[#This Row],[2024 End of Season KenPom Rating]], Table13[2024 End of Season KenPom Rating], 0)</f>
        <v>273</v>
      </c>
      <c r="H291">
        <f>Table13[[#This Row],[2024 End of Season KenPom Rank]]-Table13[[#This Row],[Pre Season Elo Rank]]</f>
        <v>-17</v>
      </c>
      <c r="I291">
        <f>VLOOKUP(Table13[[#This Row],[Team]], '2025 Data'!$A$2:$AC$365, MATCH("AdjEM", '2025 Data'!$A$1:$AC$1, 0),FALSE)</f>
        <v>-9.9000000000000092</v>
      </c>
      <c r="J291">
        <f>_xlfn.RANK.EQ(Table13[[#This Row],[2025 KenPom Prediction]], Table13[2025 KenPom Prediction], 0)</f>
        <v>296</v>
      </c>
    </row>
    <row r="292" spans="1:10" x14ac:dyDescent="0.45">
      <c r="A292">
        <f>_xlfn.RANK.EQ(Table13[[#This Row],[Pre Season ELO]], Table13[Pre Season ELO], 0)</f>
        <v>291</v>
      </c>
      <c r="B292" t="s">
        <v>324</v>
      </c>
      <c r="C292" t="s">
        <v>104</v>
      </c>
      <c r="D292" t="str">
        <f>VLOOKUP(Table13[[#This Row],[conference_idx]], Index!$A$2:$B$32, 2, FALSE)</f>
        <v>Southland</v>
      </c>
      <c r="E292" s="2">
        <v>1316.7487699678099</v>
      </c>
      <c r="F292">
        <f>VLOOKUP(Table13[[#This Row],[Team]], '2024 Data'!$A$2:$AC$365, MATCH("AdjEM", '2024 Data'!$A$1:$AC$1,0),FALSE)</f>
        <v>-16</v>
      </c>
      <c r="G292">
        <f>_xlfn.RANK.EQ(Table13[[#This Row],[2024 End of Season KenPom Rating]], Table13[2024 End of Season KenPom Rating], 0)</f>
        <v>331</v>
      </c>
      <c r="H292">
        <f>Table13[[#This Row],[2024 End of Season KenPom Rank]]-Table13[[#This Row],[Pre Season Elo Rank]]</f>
        <v>40</v>
      </c>
      <c r="I292">
        <f>VLOOKUP(Table13[[#This Row],[Team]], '2025 Data'!$A$2:$AC$365, MATCH("AdjEM", '2025 Data'!$A$1:$AC$1, 0),FALSE)</f>
        <v>-11.2</v>
      </c>
      <c r="J292">
        <f>_xlfn.RANK.EQ(Table13[[#This Row],[2025 KenPom Prediction]], Table13[2025 KenPom Prediction], 0)</f>
        <v>306</v>
      </c>
    </row>
    <row r="293" spans="1:10" x14ac:dyDescent="0.45">
      <c r="A293">
        <f>_xlfn.RANK.EQ(Table13[[#This Row],[Pre Season ELO]], Table13[Pre Season ELO], 0)</f>
        <v>292</v>
      </c>
      <c r="B293" t="s">
        <v>325</v>
      </c>
      <c r="C293" t="s">
        <v>175</v>
      </c>
      <c r="D293" t="str">
        <f>VLOOKUP(Table13[[#This Row],[conference_idx]], Index!$A$2:$B$32, 2, FALSE)</f>
        <v>Horizon</v>
      </c>
      <c r="E293" s="2">
        <v>1313.0047397154401</v>
      </c>
      <c r="F293">
        <f>VLOOKUP(Table13[[#This Row],[Team]], '2024 Data'!$A$2:$AC$365, MATCH("AdjEM", '2024 Data'!$A$1:$AC$1,0),FALSE)</f>
        <v>-11.6</v>
      </c>
      <c r="G293">
        <f>_xlfn.RANK.EQ(Table13[[#This Row],[2024 End of Season KenPom Rating]], Table13[2024 End of Season KenPom Rating], 0)</f>
        <v>308</v>
      </c>
      <c r="H293">
        <f>Table13[[#This Row],[2024 End of Season KenPom Rank]]-Table13[[#This Row],[Pre Season Elo Rank]]</f>
        <v>16</v>
      </c>
      <c r="I293">
        <f>VLOOKUP(Table13[[#This Row],[Team]], '2025 Data'!$A$2:$AC$365, MATCH("AdjEM", '2025 Data'!$A$1:$AC$1, 0),FALSE)</f>
        <v>-9.4000000000000092</v>
      </c>
      <c r="J293">
        <f>_xlfn.RANK.EQ(Table13[[#This Row],[2025 KenPom Prediction]], Table13[2025 KenPom Prediction], 0)</f>
        <v>287</v>
      </c>
    </row>
    <row r="294" spans="1:10" x14ac:dyDescent="0.45">
      <c r="A294">
        <f>_xlfn.RANK.EQ(Table13[[#This Row],[Pre Season ELO]], Table13[Pre Season ELO], 0)</f>
        <v>293</v>
      </c>
      <c r="B294" t="s">
        <v>326</v>
      </c>
      <c r="C294" t="s">
        <v>304</v>
      </c>
      <c r="D294" t="str">
        <f>VLOOKUP(Table13[[#This Row],[conference_idx]], Index!$A$2:$B$32, 2, FALSE)</f>
        <v>NEC</v>
      </c>
      <c r="E294" s="2">
        <v>1309.7754032350999</v>
      </c>
      <c r="F294">
        <f>VLOOKUP(Table13[[#This Row],[Team]], '2024 Data'!$A$2:$AC$365, MATCH("AdjEM", '2024 Data'!$A$1:$AC$1,0),FALSE)</f>
        <v>-7.4000000000000101</v>
      </c>
      <c r="G294">
        <f>_xlfn.RANK.EQ(Table13[[#This Row],[2024 End of Season KenPom Rating]], Table13[2024 End of Season KenPom Rating], 0)</f>
        <v>264</v>
      </c>
      <c r="H294">
        <f>Table13[[#This Row],[2024 End of Season KenPom Rank]]-Table13[[#This Row],[Pre Season Elo Rank]]</f>
        <v>-29</v>
      </c>
      <c r="I294">
        <f>VLOOKUP(Table13[[#This Row],[Team]], '2025 Data'!$A$2:$AC$365, MATCH("AdjEM", '2025 Data'!$A$1:$AC$1, 0),FALSE)</f>
        <v>-10.7</v>
      </c>
      <c r="J294">
        <f>_xlfn.RANK.EQ(Table13[[#This Row],[2025 KenPom Prediction]], Table13[2025 KenPom Prediction], 0)</f>
        <v>303</v>
      </c>
    </row>
    <row r="295" spans="1:10" x14ac:dyDescent="0.45">
      <c r="A295">
        <f>_xlfn.RANK.EQ(Table13[[#This Row],[Pre Season ELO]], Table13[Pre Season ELO], 0)</f>
        <v>294</v>
      </c>
      <c r="B295" t="s">
        <v>327</v>
      </c>
      <c r="C295" t="s">
        <v>190</v>
      </c>
      <c r="D295" t="str">
        <f>VLOOKUP(Table13[[#This Row],[conference_idx]], Index!$A$2:$B$32, 2, FALSE)</f>
        <v>Big Sky</v>
      </c>
      <c r="E295" s="2">
        <v>1309.7011442492999</v>
      </c>
      <c r="F295">
        <f>VLOOKUP(Table13[[#This Row],[Team]], '2024 Data'!$A$2:$AC$365, MATCH("AdjEM", '2024 Data'!$A$1:$AC$1,0),FALSE)</f>
        <v>1.3</v>
      </c>
      <c r="G295">
        <f>_xlfn.RANK.EQ(Table13[[#This Row],[2024 End of Season KenPom Rating]], Table13[2024 End of Season KenPom Rating], 0)</f>
        <v>152</v>
      </c>
      <c r="H295">
        <f>Table13[[#This Row],[2024 End of Season KenPom Rank]]-Table13[[#This Row],[Pre Season Elo Rank]]</f>
        <v>-142</v>
      </c>
      <c r="I295">
        <f>VLOOKUP(Table13[[#This Row],[Team]], '2025 Data'!$A$2:$AC$365, MATCH("AdjEM", '2025 Data'!$A$1:$AC$1, 0),FALSE)</f>
        <v>-8.8000000000000096</v>
      </c>
      <c r="J295">
        <f>_xlfn.RANK.EQ(Table13[[#This Row],[2025 KenPom Prediction]], Table13[2025 KenPom Prediction], 0)</f>
        <v>282</v>
      </c>
    </row>
    <row r="296" spans="1:10" x14ac:dyDescent="0.45">
      <c r="A296">
        <f>_xlfn.RANK.EQ(Table13[[#This Row],[Pre Season ELO]], Table13[Pre Season ELO], 0)</f>
        <v>295</v>
      </c>
      <c r="B296" t="s">
        <v>328</v>
      </c>
      <c r="C296" t="s">
        <v>141</v>
      </c>
      <c r="D296" t="str">
        <f>VLOOKUP(Table13[[#This Row],[conference_idx]], Index!$A$2:$B$32, 2, FALSE)</f>
        <v>CAA</v>
      </c>
      <c r="E296" s="2">
        <v>1308.01748050488</v>
      </c>
      <c r="F296">
        <f>VLOOKUP(Table13[[#This Row],[Team]], '2024 Data'!$A$2:$AC$365, MATCH("AdjEM", '2024 Data'!$A$1:$AC$1,0),FALSE)</f>
        <v>-19.399999999999999</v>
      </c>
      <c r="G296">
        <f>_xlfn.RANK.EQ(Table13[[#This Row],[2024 End of Season KenPom Rating]], Table13[2024 End of Season KenPom Rating], 0)</f>
        <v>348</v>
      </c>
      <c r="H296">
        <f>Table13[[#This Row],[2024 End of Season KenPom Rank]]-Table13[[#This Row],[Pre Season Elo Rank]]</f>
        <v>53</v>
      </c>
      <c r="I296">
        <f>VLOOKUP(Table13[[#This Row],[Team]], '2025 Data'!$A$2:$AC$365, MATCH("AdjEM", '2025 Data'!$A$1:$AC$1, 0),FALSE)</f>
        <v>-9.5</v>
      </c>
      <c r="J296">
        <f>_xlfn.RANK.EQ(Table13[[#This Row],[2025 KenPom Prediction]], Table13[2025 KenPom Prediction], 0)</f>
        <v>289</v>
      </c>
    </row>
    <row r="297" spans="1:10" x14ac:dyDescent="0.45">
      <c r="A297">
        <f>_xlfn.RANK.EQ(Table13[[#This Row],[Pre Season ELO]], Table13[Pre Season ELO], 0)</f>
        <v>296</v>
      </c>
      <c r="B297" t="s">
        <v>329</v>
      </c>
      <c r="C297" t="s">
        <v>13</v>
      </c>
      <c r="D297" t="str">
        <f>VLOOKUP(Table13[[#This Row],[conference_idx]], Index!$A$2:$B$32, 2, FALSE)</f>
        <v>WCC</v>
      </c>
      <c r="E297" s="2">
        <v>1307.54087722995</v>
      </c>
      <c r="F297">
        <f>VLOOKUP(Table13[[#This Row],[Team]], '2024 Data'!$A$2:$AC$365, MATCH("AdjEM", '2024 Data'!$A$1:$AC$1,0),FALSE)</f>
        <v>-7</v>
      </c>
      <c r="G297">
        <f>_xlfn.RANK.EQ(Table13[[#This Row],[2024 End of Season KenPom Rating]], Table13[2024 End of Season KenPom Rating], 0)</f>
        <v>259</v>
      </c>
      <c r="H297">
        <f>Table13[[#This Row],[2024 End of Season KenPom Rank]]-Table13[[#This Row],[Pre Season Elo Rank]]</f>
        <v>-37</v>
      </c>
      <c r="I297">
        <f>VLOOKUP(Table13[[#This Row],[Team]], '2025 Data'!$A$2:$AC$365, MATCH("AdjEM", '2025 Data'!$A$1:$AC$1, 0),FALSE)</f>
        <v>-9.5</v>
      </c>
      <c r="J297">
        <f>_xlfn.RANK.EQ(Table13[[#This Row],[2025 KenPom Prediction]], Table13[2025 KenPom Prediction], 0)</f>
        <v>289</v>
      </c>
    </row>
    <row r="298" spans="1:10" x14ac:dyDescent="0.45">
      <c r="A298">
        <f>_xlfn.RANK.EQ(Table13[[#This Row],[Pre Season ELO]], Table13[Pre Season ELO], 0)</f>
        <v>297</v>
      </c>
      <c r="B298" t="s">
        <v>330</v>
      </c>
      <c r="C298" t="s">
        <v>276</v>
      </c>
      <c r="D298" t="str">
        <f>VLOOKUP(Table13[[#This Row],[conference_idx]], Index!$A$2:$B$32, 2, FALSE)</f>
        <v>Ohio Valley</v>
      </c>
      <c r="E298" s="2">
        <v>1305.6391400467</v>
      </c>
      <c r="F298">
        <f>VLOOKUP(Table13[[#This Row],[Team]], '2024 Data'!$A$2:$AC$365, MATCH("AdjEM", '2024 Data'!$A$1:$AC$1,0),FALSE)</f>
        <v>-8</v>
      </c>
      <c r="G298">
        <f>_xlfn.RANK.EQ(Table13[[#This Row],[2024 End of Season KenPom Rating]], Table13[2024 End of Season KenPom Rating], 0)</f>
        <v>270</v>
      </c>
      <c r="H298">
        <f>Table13[[#This Row],[2024 End of Season KenPom Rank]]-Table13[[#This Row],[Pre Season Elo Rank]]</f>
        <v>-27</v>
      </c>
      <c r="I298">
        <f>VLOOKUP(Table13[[#This Row],[Team]], '2025 Data'!$A$2:$AC$365, MATCH("AdjEM", '2025 Data'!$A$1:$AC$1, 0),FALSE)</f>
        <v>-9.9000000000000092</v>
      </c>
      <c r="J298">
        <f>_xlfn.RANK.EQ(Table13[[#This Row],[2025 KenPom Prediction]], Table13[2025 KenPom Prediction], 0)</f>
        <v>296</v>
      </c>
    </row>
    <row r="299" spans="1:10" x14ac:dyDescent="0.45">
      <c r="A299">
        <f>_xlfn.RANK.EQ(Table13[[#This Row],[Pre Season ELO]], Table13[Pre Season ELO], 0)</f>
        <v>298</v>
      </c>
      <c r="B299" t="s">
        <v>331</v>
      </c>
      <c r="C299" t="s">
        <v>225</v>
      </c>
      <c r="D299" t="str">
        <f>VLOOKUP(Table13[[#This Row],[conference_idx]], Index!$A$2:$B$32, 2, FALSE)</f>
        <v>Patriot League</v>
      </c>
      <c r="E299" s="2">
        <v>1304.88371679641</v>
      </c>
      <c r="F299">
        <f>VLOOKUP(Table13[[#This Row],[Team]], '2024 Data'!$A$2:$AC$365, MATCH("AdjEM", '2024 Data'!$A$1:$AC$1,0),FALSE)</f>
        <v>-19</v>
      </c>
      <c r="G299">
        <f>_xlfn.RANK.EQ(Table13[[#This Row],[2024 End of Season KenPom Rating]], Table13[2024 End of Season KenPom Rating], 0)</f>
        <v>346</v>
      </c>
      <c r="H299">
        <f>Table13[[#This Row],[2024 End of Season KenPom Rank]]-Table13[[#This Row],[Pre Season Elo Rank]]</f>
        <v>48</v>
      </c>
      <c r="I299">
        <f>VLOOKUP(Table13[[#This Row],[Team]], '2025 Data'!$A$2:$AC$365, MATCH("AdjEM", '2025 Data'!$A$1:$AC$1, 0),FALSE)</f>
        <v>-9.5</v>
      </c>
      <c r="J299">
        <f>_xlfn.RANK.EQ(Table13[[#This Row],[2025 KenPom Prediction]], Table13[2025 KenPom Prediction], 0)</f>
        <v>289</v>
      </c>
    </row>
    <row r="300" spans="1:10" x14ac:dyDescent="0.45">
      <c r="A300">
        <f>_xlfn.RANK.EQ(Table13[[#This Row],[Pre Season ELO]], Table13[Pre Season ELO], 0)</f>
        <v>299</v>
      </c>
      <c r="B300" t="s">
        <v>332</v>
      </c>
      <c r="C300" t="s">
        <v>129</v>
      </c>
      <c r="D300" t="str">
        <f>VLOOKUP(Table13[[#This Row],[conference_idx]], Index!$A$2:$B$32, 2, FALSE)</f>
        <v>Sun Belt</v>
      </c>
      <c r="E300" s="2">
        <v>1303.3269365353799</v>
      </c>
      <c r="F300">
        <f>VLOOKUP(Table13[[#This Row],[Team]], '2024 Data'!$A$2:$AC$365, MATCH("AdjEM", '2024 Data'!$A$1:$AC$1,0),FALSE)</f>
        <v>-12.8</v>
      </c>
      <c r="G300">
        <f>_xlfn.RANK.EQ(Table13[[#This Row],[2024 End of Season KenPom Rating]], Table13[2024 End of Season KenPom Rating], 0)</f>
        <v>315</v>
      </c>
      <c r="H300">
        <f>Table13[[#This Row],[2024 End of Season KenPom Rank]]-Table13[[#This Row],[Pre Season Elo Rank]]</f>
        <v>16</v>
      </c>
      <c r="I300">
        <f>VLOOKUP(Table13[[#This Row],[Team]], '2025 Data'!$A$2:$AC$365, MATCH("AdjEM", '2025 Data'!$A$1:$AC$1, 0),FALSE)</f>
        <v>-9.8000000000000007</v>
      </c>
      <c r="J300">
        <f>_xlfn.RANK.EQ(Table13[[#This Row],[2025 KenPom Prediction]], Table13[2025 KenPom Prediction], 0)</f>
        <v>293</v>
      </c>
    </row>
    <row r="301" spans="1:10" x14ac:dyDescent="0.45">
      <c r="A301">
        <f>_xlfn.RANK.EQ(Table13[[#This Row],[Pre Season ELO]], Table13[Pre Season ELO], 0)</f>
        <v>300</v>
      </c>
      <c r="B301" t="s">
        <v>333</v>
      </c>
      <c r="C301" t="s">
        <v>141</v>
      </c>
      <c r="D301" t="str">
        <f>VLOOKUP(Table13[[#This Row],[conference_idx]], Index!$A$2:$B$32, 2, FALSE)</f>
        <v>CAA</v>
      </c>
      <c r="E301" s="2">
        <v>1302.8379113825599</v>
      </c>
      <c r="F301">
        <f>VLOOKUP(Table13[[#This Row],[Team]], '2024 Data'!$A$2:$AC$365, MATCH("AdjEM", '2024 Data'!$A$1:$AC$1,0),FALSE)</f>
        <v>-18.100000000000001</v>
      </c>
      <c r="G301">
        <f>_xlfn.RANK.EQ(Table13[[#This Row],[2024 End of Season KenPom Rating]], Table13[2024 End of Season KenPom Rating], 0)</f>
        <v>343</v>
      </c>
      <c r="H301">
        <f>Table13[[#This Row],[2024 End of Season KenPom Rank]]-Table13[[#This Row],[Pre Season Elo Rank]]</f>
        <v>43</v>
      </c>
      <c r="I301">
        <f>VLOOKUP(Table13[[#This Row],[Team]], '2025 Data'!$A$2:$AC$365, MATCH("AdjEM", '2025 Data'!$A$1:$AC$1, 0),FALSE)</f>
        <v>-11.8</v>
      </c>
      <c r="J301">
        <f>_xlfn.RANK.EQ(Table13[[#This Row],[2025 KenPom Prediction]], Table13[2025 KenPom Prediction], 0)</f>
        <v>313</v>
      </c>
    </row>
    <row r="302" spans="1:10" x14ac:dyDescent="0.45">
      <c r="A302">
        <f>_xlfn.RANK.EQ(Table13[[#This Row],[Pre Season ELO]], Table13[Pre Season ELO], 0)</f>
        <v>301</v>
      </c>
      <c r="B302" t="s">
        <v>334</v>
      </c>
      <c r="C302" t="s">
        <v>13</v>
      </c>
      <c r="D302" t="str">
        <f>VLOOKUP(Table13[[#This Row],[conference_idx]], Index!$A$2:$B$32, 2, FALSE)</f>
        <v>WCC</v>
      </c>
      <c r="E302" s="2">
        <v>1300.21436221468</v>
      </c>
      <c r="F302">
        <f>VLOOKUP(Table13[[#This Row],[Team]], '2024 Data'!$A$2:$AC$365, MATCH("AdjEM", '2024 Data'!$A$1:$AC$1,0),FALSE)</f>
        <v>-22.8</v>
      </c>
      <c r="G302">
        <f>_xlfn.RANK.EQ(Table13[[#This Row],[2024 End of Season KenPom Rating]], Table13[2024 End of Season KenPom Rating], 0)</f>
        <v>359</v>
      </c>
      <c r="H302">
        <f>Table13[[#This Row],[2024 End of Season KenPom Rank]]-Table13[[#This Row],[Pre Season Elo Rank]]</f>
        <v>58</v>
      </c>
      <c r="I302">
        <f>VLOOKUP(Table13[[#This Row],[Team]], '2025 Data'!$A$2:$AC$365, MATCH("AdjEM", '2025 Data'!$A$1:$AC$1, 0),FALSE)</f>
        <v>-9.1000000000000103</v>
      </c>
      <c r="J302">
        <f>_xlfn.RANK.EQ(Table13[[#This Row],[2025 KenPom Prediction]], Table13[2025 KenPom Prediction], 0)</f>
        <v>286</v>
      </c>
    </row>
    <row r="303" spans="1:10" x14ac:dyDescent="0.45">
      <c r="A303">
        <f>_xlfn.RANK.EQ(Table13[[#This Row],[Pre Season ELO]], Table13[Pre Season ELO], 0)</f>
        <v>302</v>
      </c>
      <c r="B303" t="s">
        <v>335</v>
      </c>
      <c r="C303" t="s">
        <v>276</v>
      </c>
      <c r="D303" t="str">
        <f>VLOOKUP(Table13[[#This Row],[conference_idx]], Index!$A$2:$B$32, 2, FALSE)</f>
        <v>Ohio Valley</v>
      </c>
      <c r="E303" s="2">
        <v>1299.52590055885</v>
      </c>
      <c r="F303">
        <f>VLOOKUP(Table13[[#This Row],[Team]], '2024 Data'!$A$2:$AC$365, MATCH("AdjEM", '2024 Data'!$A$1:$AC$1,0),FALSE)</f>
        <v>-10</v>
      </c>
      <c r="G303">
        <f>_xlfn.RANK.EQ(Table13[[#This Row],[2024 End of Season KenPom Rating]], Table13[2024 End of Season KenPom Rating], 0)</f>
        <v>291</v>
      </c>
      <c r="H303">
        <f>Table13[[#This Row],[2024 End of Season KenPom Rank]]-Table13[[#This Row],[Pre Season Elo Rank]]</f>
        <v>-11</v>
      </c>
      <c r="I303">
        <f>VLOOKUP(Table13[[#This Row],[Team]], '2025 Data'!$A$2:$AC$365, MATCH("AdjEM", '2025 Data'!$A$1:$AC$1, 0),FALSE)</f>
        <v>-10.6</v>
      </c>
      <c r="J303">
        <f>_xlfn.RANK.EQ(Table13[[#This Row],[2025 KenPom Prediction]], Table13[2025 KenPom Prediction], 0)</f>
        <v>301</v>
      </c>
    </row>
    <row r="304" spans="1:10" x14ac:dyDescent="0.45">
      <c r="A304">
        <f>_xlfn.RANK.EQ(Table13[[#This Row],[Pre Season ELO]], Table13[Pre Season ELO], 0)</f>
        <v>303</v>
      </c>
      <c r="B304" t="s">
        <v>336</v>
      </c>
      <c r="C304" t="s">
        <v>129</v>
      </c>
      <c r="D304" t="str">
        <f>VLOOKUP(Table13[[#This Row],[conference_idx]], Index!$A$2:$B$32, 2, FALSE)</f>
        <v>Sun Belt</v>
      </c>
      <c r="E304" s="2">
        <v>1294.8098757503999</v>
      </c>
      <c r="F304">
        <f>VLOOKUP(Table13[[#This Row],[Team]], '2024 Data'!$A$2:$AC$365, MATCH("AdjEM", '2024 Data'!$A$1:$AC$1,0),FALSE)</f>
        <v>-10.6</v>
      </c>
      <c r="G304">
        <f>_xlfn.RANK.EQ(Table13[[#This Row],[2024 End of Season KenPom Rating]], Table13[2024 End of Season KenPom Rating], 0)</f>
        <v>300</v>
      </c>
      <c r="H304">
        <f>Table13[[#This Row],[2024 End of Season KenPom Rank]]-Table13[[#This Row],[Pre Season Elo Rank]]</f>
        <v>-3</v>
      </c>
      <c r="I304">
        <f>VLOOKUP(Table13[[#This Row],[Team]], '2025 Data'!$A$2:$AC$365, MATCH("AdjEM", '2025 Data'!$A$1:$AC$1, 0),FALSE)</f>
        <v>-10.9</v>
      </c>
      <c r="J304">
        <f>_xlfn.RANK.EQ(Table13[[#This Row],[2025 KenPom Prediction]], Table13[2025 KenPom Prediction], 0)</f>
        <v>305</v>
      </c>
    </row>
    <row r="305" spans="1:10" x14ac:dyDescent="0.45">
      <c r="A305">
        <f>_xlfn.RANK.EQ(Table13[[#This Row],[Pre Season ELO]], Table13[Pre Season ELO], 0)</f>
        <v>304</v>
      </c>
      <c r="B305" t="s">
        <v>337</v>
      </c>
      <c r="C305" t="s">
        <v>154</v>
      </c>
      <c r="D305" t="str">
        <f>VLOOKUP(Table13[[#This Row],[conference_idx]], Index!$A$2:$B$32, 2, FALSE)</f>
        <v>Atlantic Sun</v>
      </c>
      <c r="E305" s="2">
        <v>1294.09185286563</v>
      </c>
      <c r="F305">
        <f>VLOOKUP(Table13[[#This Row],[Team]], '2024 Data'!$A$2:$AC$365, MATCH("AdjEM", '2024 Data'!$A$1:$AC$1,0),FALSE)</f>
        <v>-13.1</v>
      </c>
      <c r="G305">
        <f>_xlfn.RANK.EQ(Table13[[#This Row],[2024 End of Season KenPom Rating]], Table13[2024 End of Season KenPom Rating], 0)</f>
        <v>318</v>
      </c>
      <c r="H305">
        <f>Table13[[#This Row],[2024 End of Season KenPom Rank]]-Table13[[#This Row],[Pre Season Elo Rank]]</f>
        <v>14</v>
      </c>
      <c r="I305">
        <f>VLOOKUP(Table13[[#This Row],[Team]], '2025 Data'!$A$2:$AC$365, MATCH("AdjEM", '2025 Data'!$A$1:$AC$1, 0),FALSE)</f>
        <v>-10.6</v>
      </c>
      <c r="J305">
        <f>_xlfn.RANK.EQ(Table13[[#This Row],[2025 KenPom Prediction]], Table13[2025 KenPom Prediction], 0)</f>
        <v>301</v>
      </c>
    </row>
    <row r="306" spans="1:10" x14ac:dyDescent="0.45">
      <c r="A306">
        <f>_xlfn.RANK.EQ(Table13[[#This Row],[Pre Season ELO]], Table13[Pre Season ELO], 0)</f>
        <v>305</v>
      </c>
      <c r="B306" t="s">
        <v>338</v>
      </c>
      <c r="C306" t="s">
        <v>141</v>
      </c>
      <c r="D306" t="str">
        <f>VLOOKUP(Table13[[#This Row],[conference_idx]], Index!$A$2:$B$32, 2, FALSE)</f>
        <v>CAA</v>
      </c>
      <c r="E306" s="2">
        <v>1294.0432884511299</v>
      </c>
      <c r="F306">
        <f>VLOOKUP(Table13[[#This Row],[Team]], '2024 Data'!$A$2:$AC$365, MATCH("AdjEM", '2024 Data'!$A$1:$AC$1,0),FALSE)</f>
        <v>-12.3</v>
      </c>
      <c r="G306">
        <f>_xlfn.RANK.EQ(Table13[[#This Row],[2024 End of Season KenPom Rating]], Table13[2024 End of Season KenPom Rating], 0)</f>
        <v>313</v>
      </c>
      <c r="H306">
        <f>Table13[[#This Row],[2024 End of Season KenPom Rank]]-Table13[[#This Row],[Pre Season Elo Rank]]</f>
        <v>8</v>
      </c>
      <c r="I306">
        <f>VLOOKUP(Table13[[#This Row],[Team]], '2025 Data'!$A$2:$AC$365, MATCH("AdjEM", '2025 Data'!$A$1:$AC$1, 0),FALSE)</f>
        <v>-11.2</v>
      </c>
      <c r="J306">
        <f>_xlfn.RANK.EQ(Table13[[#This Row],[2025 KenPom Prediction]], Table13[2025 KenPom Prediction], 0)</f>
        <v>306</v>
      </c>
    </row>
    <row r="307" spans="1:10" x14ac:dyDescent="0.45">
      <c r="A307">
        <f>_xlfn.RANK.EQ(Table13[[#This Row],[Pre Season ELO]], Table13[Pre Season ELO], 0)</f>
        <v>306</v>
      </c>
      <c r="B307" t="s">
        <v>339</v>
      </c>
      <c r="C307" t="s">
        <v>190</v>
      </c>
      <c r="D307" t="str">
        <f>VLOOKUP(Table13[[#This Row],[conference_idx]], Index!$A$2:$B$32, 2, FALSE)</f>
        <v>Big Sky</v>
      </c>
      <c r="E307" s="2">
        <v>1290.6249111031</v>
      </c>
      <c r="F307">
        <f>VLOOKUP(Table13[[#This Row],[Team]], '2024 Data'!$A$2:$AC$365, MATCH("AdjEM", '2024 Data'!$A$1:$AC$1,0),FALSE)</f>
        <v>-13</v>
      </c>
      <c r="G307">
        <f>_xlfn.RANK.EQ(Table13[[#This Row],[2024 End of Season KenPom Rating]], Table13[2024 End of Season KenPom Rating], 0)</f>
        <v>316</v>
      </c>
      <c r="H307">
        <f>Table13[[#This Row],[2024 End of Season KenPom Rank]]-Table13[[#This Row],[Pre Season Elo Rank]]</f>
        <v>10</v>
      </c>
      <c r="I307">
        <f>VLOOKUP(Table13[[#This Row],[Team]], '2025 Data'!$A$2:$AC$365, MATCH("AdjEM", '2025 Data'!$A$1:$AC$1, 0),FALSE)</f>
        <v>-10.1</v>
      </c>
      <c r="J307">
        <f>_xlfn.RANK.EQ(Table13[[#This Row],[2025 KenPom Prediction]], Table13[2025 KenPom Prediction], 0)</f>
        <v>300</v>
      </c>
    </row>
    <row r="308" spans="1:10" x14ac:dyDescent="0.45">
      <c r="A308">
        <f>_xlfn.RANK.EQ(Table13[[#This Row],[Pre Season ELO]], Table13[Pre Season ELO], 0)</f>
        <v>307</v>
      </c>
      <c r="B308" t="s">
        <v>340</v>
      </c>
      <c r="C308" t="s">
        <v>95</v>
      </c>
      <c r="D308" t="str">
        <f>VLOOKUP(Table13[[#This Row],[conference_idx]], Index!$A$2:$B$32, 2, FALSE)</f>
        <v>Ivy League</v>
      </c>
      <c r="E308" s="2">
        <v>1289.55141654206</v>
      </c>
      <c r="F308">
        <f>VLOOKUP(Table13[[#This Row],[Team]], '2024 Data'!$A$2:$AC$365, MATCH("AdjEM", '2024 Data'!$A$1:$AC$1,0),FALSE)</f>
        <v>-17.100000000000001</v>
      </c>
      <c r="G308">
        <f>_xlfn.RANK.EQ(Table13[[#This Row],[2024 End of Season KenPom Rating]], Table13[2024 End of Season KenPom Rating], 0)</f>
        <v>338</v>
      </c>
      <c r="H308">
        <f>Table13[[#This Row],[2024 End of Season KenPom Rank]]-Table13[[#This Row],[Pre Season Elo Rank]]</f>
        <v>31</v>
      </c>
      <c r="I308">
        <f>VLOOKUP(Table13[[#This Row],[Team]], '2025 Data'!$A$2:$AC$365, MATCH("AdjEM", '2025 Data'!$A$1:$AC$1, 0),FALSE)</f>
        <v>-12.2</v>
      </c>
      <c r="J308">
        <f>_xlfn.RANK.EQ(Table13[[#This Row],[2025 KenPom Prediction]], Table13[2025 KenPom Prediction], 0)</f>
        <v>315</v>
      </c>
    </row>
    <row r="309" spans="1:10" x14ac:dyDescent="0.45">
      <c r="A309">
        <f>_xlfn.RANK.EQ(Table13[[#This Row],[Pre Season ELO]], Table13[Pre Season ELO], 0)</f>
        <v>308</v>
      </c>
      <c r="B309" t="s">
        <v>341</v>
      </c>
      <c r="C309" t="s">
        <v>175</v>
      </c>
      <c r="D309" t="str">
        <f>VLOOKUP(Table13[[#This Row],[conference_idx]], Index!$A$2:$B$32, 2, FALSE)</f>
        <v>Horizon</v>
      </c>
      <c r="E309" s="2">
        <v>1286.05575214849</v>
      </c>
      <c r="F309">
        <f>VLOOKUP(Table13[[#This Row],[Team]], '2024 Data'!$A$2:$AC$365, MATCH("AdjEM", '2024 Data'!$A$1:$AC$1,0),FALSE)</f>
        <v>-5</v>
      </c>
      <c r="G309">
        <f>_xlfn.RANK.EQ(Table13[[#This Row],[2024 End of Season KenPom Rating]], Table13[2024 End of Season KenPom Rating], 0)</f>
        <v>230</v>
      </c>
      <c r="H309">
        <f>Table13[[#This Row],[2024 End of Season KenPom Rank]]-Table13[[#This Row],[Pre Season Elo Rank]]</f>
        <v>-78</v>
      </c>
      <c r="I309">
        <f>VLOOKUP(Table13[[#This Row],[Team]], '2025 Data'!$A$2:$AC$365, MATCH("AdjEM", '2025 Data'!$A$1:$AC$1, 0),FALSE)</f>
        <v>-11.5</v>
      </c>
      <c r="J309">
        <f>_xlfn.RANK.EQ(Table13[[#This Row],[2025 KenPom Prediction]], Table13[2025 KenPom Prediction], 0)</f>
        <v>309</v>
      </c>
    </row>
    <row r="310" spans="1:10" x14ac:dyDescent="0.45">
      <c r="A310">
        <f>_xlfn.RANK.EQ(Table13[[#This Row],[Pre Season ELO]], Table13[Pre Season ELO], 0)</f>
        <v>309</v>
      </c>
      <c r="B310" t="s">
        <v>342</v>
      </c>
      <c r="C310" t="s">
        <v>254</v>
      </c>
      <c r="D310" t="str">
        <f>VLOOKUP(Table13[[#This Row],[conference_idx]], Index!$A$2:$B$32, 2, FALSE)</f>
        <v>MEAC</v>
      </c>
      <c r="E310" s="2">
        <v>1285.23964025685</v>
      </c>
      <c r="F310">
        <f>VLOOKUP(Table13[[#This Row],[Team]], '2024 Data'!$A$2:$AC$365, MATCH("AdjEM", '2024 Data'!$A$1:$AC$1,0),FALSE)</f>
        <v>-16.8</v>
      </c>
      <c r="G310">
        <f>_xlfn.RANK.EQ(Table13[[#This Row],[2024 End of Season KenPom Rating]], Table13[2024 End of Season KenPom Rating], 0)</f>
        <v>334</v>
      </c>
      <c r="H310">
        <f>Table13[[#This Row],[2024 End of Season KenPom Rank]]-Table13[[#This Row],[Pre Season Elo Rank]]</f>
        <v>25</v>
      </c>
      <c r="I310">
        <f>VLOOKUP(Table13[[#This Row],[Team]], '2025 Data'!$A$2:$AC$365, MATCH("AdjEM", '2025 Data'!$A$1:$AC$1, 0),FALSE)</f>
        <v>-11.7</v>
      </c>
      <c r="J310">
        <f>_xlfn.RANK.EQ(Table13[[#This Row],[2025 KenPom Prediction]], Table13[2025 KenPom Prediction], 0)</f>
        <v>312</v>
      </c>
    </row>
    <row r="311" spans="1:10" x14ac:dyDescent="0.45">
      <c r="A311">
        <f>_xlfn.RANK.EQ(Table13[[#This Row],[Pre Season ELO]], Table13[Pre Season ELO], 0)</f>
        <v>310</v>
      </c>
      <c r="B311" t="s">
        <v>343</v>
      </c>
      <c r="C311" t="s">
        <v>287</v>
      </c>
      <c r="D311" t="str">
        <f>VLOOKUP(Table13[[#This Row],[conference_idx]], Index!$A$2:$B$32, 2, FALSE)</f>
        <v>SWAC</v>
      </c>
      <c r="E311" s="2">
        <v>1285.02336255961</v>
      </c>
      <c r="F311">
        <f>VLOOKUP(Table13[[#This Row],[Team]], '2024 Data'!$A$2:$AC$365, MATCH("AdjEM", '2024 Data'!$A$1:$AC$1,0),FALSE)</f>
        <v>-11</v>
      </c>
      <c r="G311">
        <f>_xlfn.RANK.EQ(Table13[[#This Row],[2024 End of Season KenPom Rating]], Table13[2024 End of Season KenPom Rating], 0)</f>
        <v>304</v>
      </c>
      <c r="H311">
        <f>Table13[[#This Row],[2024 End of Season KenPom Rank]]-Table13[[#This Row],[Pre Season Elo Rank]]</f>
        <v>-6</v>
      </c>
      <c r="I311">
        <f>VLOOKUP(Table13[[#This Row],[Team]], '2025 Data'!$A$2:$AC$365, MATCH("AdjEM", '2025 Data'!$A$1:$AC$1, 0),FALSE)</f>
        <v>-10.7</v>
      </c>
      <c r="J311">
        <f>_xlfn.RANK.EQ(Table13[[#This Row],[2025 KenPom Prediction]], Table13[2025 KenPom Prediction], 0)</f>
        <v>303</v>
      </c>
    </row>
    <row r="312" spans="1:10" x14ac:dyDescent="0.45">
      <c r="A312">
        <f>_xlfn.RANK.EQ(Table13[[#This Row],[Pre Season ELO]], Table13[Pre Season ELO], 0)</f>
        <v>311</v>
      </c>
      <c r="B312" t="s">
        <v>344</v>
      </c>
      <c r="C312" t="s">
        <v>154</v>
      </c>
      <c r="D312" t="str">
        <f>VLOOKUP(Table13[[#This Row],[conference_idx]], Index!$A$2:$B$32, 2, FALSE)</f>
        <v>Atlantic Sun</v>
      </c>
      <c r="E312" s="2">
        <v>1283.51970589641</v>
      </c>
      <c r="F312">
        <f>VLOOKUP(Table13[[#This Row],[Team]], '2024 Data'!$A$2:$AC$365, MATCH("AdjEM", '2024 Data'!$A$1:$AC$1,0),FALSE)</f>
        <v>-4.5</v>
      </c>
      <c r="G312">
        <f>_xlfn.RANK.EQ(Table13[[#This Row],[2024 End of Season KenPom Rating]], Table13[2024 End of Season KenPom Rating], 0)</f>
        <v>222</v>
      </c>
      <c r="H312">
        <f>Table13[[#This Row],[2024 End of Season KenPom Rank]]-Table13[[#This Row],[Pre Season Elo Rank]]</f>
        <v>-89</v>
      </c>
      <c r="I312">
        <f>VLOOKUP(Table13[[#This Row],[Team]], '2025 Data'!$A$2:$AC$365, MATCH("AdjEM", '2025 Data'!$A$1:$AC$1, 0),FALSE)</f>
        <v>-10</v>
      </c>
      <c r="J312">
        <f>_xlfn.RANK.EQ(Table13[[#This Row],[2025 KenPom Prediction]], Table13[2025 KenPom Prediction], 0)</f>
        <v>298</v>
      </c>
    </row>
    <row r="313" spans="1:10" x14ac:dyDescent="0.45">
      <c r="A313">
        <f>_xlfn.RANK.EQ(Table13[[#This Row],[Pre Season ELO]], Table13[Pre Season ELO], 0)</f>
        <v>312</v>
      </c>
      <c r="B313" t="s">
        <v>345</v>
      </c>
      <c r="C313" t="s">
        <v>208</v>
      </c>
      <c r="D313" t="str">
        <f>VLOOKUP(Table13[[#This Row],[conference_idx]], Index!$A$2:$B$32, 2, FALSE)</f>
        <v>Summit</v>
      </c>
      <c r="E313" s="2">
        <v>1281.09687982389</v>
      </c>
      <c r="F313">
        <f>VLOOKUP(Table13[[#This Row],[Team]], '2024 Data'!$A$2:$AC$365, MATCH("AdjEM", '2024 Data'!$A$1:$AC$1,0),FALSE)</f>
        <v>-7.1999999999999904</v>
      </c>
      <c r="G313">
        <f>_xlfn.RANK.EQ(Table13[[#This Row],[2024 End of Season KenPom Rating]], Table13[2024 End of Season KenPom Rating], 0)</f>
        <v>262</v>
      </c>
      <c r="H313">
        <f>Table13[[#This Row],[2024 End of Season KenPom Rank]]-Table13[[#This Row],[Pre Season Elo Rank]]</f>
        <v>-50</v>
      </c>
      <c r="I313">
        <f>VLOOKUP(Table13[[#This Row],[Team]], '2025 Data'!$A$2:$AC$365, MATCH("AdjEM", '2025 Data'!$A$1:$AC$1, 0),FALSE)</f>
        <v>-12.5</v>
      </c>
      <c r="J313">
        <f>_xlfn.RANK.EQ(Table13[[#This Row],[2025 KenPom Prediction]], Table13[2025 KenPom Prediction], 0)</f>
        <v>319</v>
      </c>
    </row>
    <row r="314" spans="1:10" x14ac:dyDescent="0.45">
      <c r="A314">
        <f>_xlfn.RANK.EQ(Table13[[#This Row],[Pre Season ELO]], Table13[Pre Season ELO], 0)</f>
        <v>313</v>
      </c>
      <c r="B314" t="s">
        <v>346</v>
      </c>
      <c r="C314" t="s">
        <v>114</v>
      </c>
      <c r="D314" t="str">
        <f>VLOOKUP(Table13[[#This Row],[conference_idx]], Index!$A$2:$B$32, 2, FALSE)</f>
        <v>America East</v>
      </c>
      <c r="E314" s="2">
        <v>1276.88567466616</v>
      </c>
      <c r="F314">
        <f>VLOOKUP(Table13[[#This Row],[Team]], '2024 Data'!$A$2:$AC$365, MATCH("AdjEM", '2024 Data'!$A$1:$AC$1,0),FALSE)</f>
        <v>-6</v>
      </c>
      <c r="G314">
        <f>_xlfn.RANK.EQ(Table13[[#This Row],[2024 End of Season KenPom Rating]], Table13[2024 End of Season KenPom Rating], 0)</f>
        <v>248</v>
      </c>
      <c r="H314">
        <f>Table13[[#This Row],[2024 End of Season KenPom Rank]]-Table13[[#This Row],[Pre Season Elo Rank]]</f>
        <v>-65</v>
      </c>
      <c r="I314">
        <f>VLOOKUP(Table13[[#This Row],[Team]], '2025 Data'!$A$2:$AC$365, MATCH("AdjEM", '2025 Data'!$A$1:$AC$1, 0),FALSE)</f>
        <v>-13</v>
      </c>
      <c r="J314">
        <f>_xlfn.RANK.EQ(Table13[[#This Row],[2025 KenPom Prediction]], Table13[2025 KenPom Prediction], 0)</f>
        <v>322</v>
      </c>
    </row>
    <row r="315" spans="1:10" x14ac:dyDescent="0.45">
      <c r="A315">
        <f>_xlfn.RANK.EQ(Table13[[#This Row],[Pre Season ELO]], Table13[Pre Season ELO], 0)</f>
        <v>314</v>
      </c>
      <c r="B315" t="s">
        <v>347</v>
      </c>
      <c r="C315" t="s">
        <v>230</v>
      </c>
      <c r="D315" t="str">
        <f>VLOOKUP(Table13[[#This Row],[conference_idx]], Index!$A$2:$B$32, 2, FALSE)</f>
        <v>MAAC</v>
      </c>
      <c r="E315" s="2">
        <v>1275.99893321885</v>
      </c>
      <c r="F315">
        <f>VLOOKUP(Table13[[#This Row],[Team]], '2024 Data'!$A$2:$AC$365, MATCH("AdjEM", '2024 Data'!$A$1:$AC$1,0),FALSE)</f>
        <v>-8.6000000000000103</v>
      </c>
      <c r="G315">
        <f>_xlfn.RANK.EQ(Table13[[#This Row],[2024 End of Season KenPom Rating]], Table13[2024 End of Season KenPom Rating], 0)</f>
        <v>281</v>
      </c>
      <c r="H315">
        <f>Table13[[#This Row],[2024 End of Season KenPom Rank]]-Table13[[#This Row],[Pre Season Elo Rank]]</f>
        <v>-33</v>
      </c>
      <c r="I315">
        <f>VLOOKUP(Table13[[#This Row],[Team]], '2025 Data'!$A$2:$AC$365, MATCH("AdjEM", '2025 Data'!$A$1:$AC$1, 0),FALSE)</f>
        <v>-11.4</v>
      </c>
      <c r="J315">
        <f>_xlfn.RANK.EQ(Table13[[#This Row],[2025 KenPom Prediction]], Table13[2025 KenPom Prediction], 0)</f>
        <v>308</v>
      </c>
    </row>
    <row r="316" spans="1:10" x14ac:dyDescent="0.45">
      <c r="A316">
        <f>_xlfn.RANK.EQ(Table13[[#This Row],[Pre Season ELO]], Table13[Pre Season ELO], 0)</f>
        <v>315</v>
      </c>
      <c r="B316" t="s">
        <v>348</v>
      </c>
      <c r="C316" t="s">
        <v>208</v>
      </c>
      <c r="D316" t="str">
        <f>VLOOKUP(Table13[[#This Row],[conference_idx]], Index!$A$2:$B$32, 2, FALSE)</f>
        <v>Summit</v>
      </c>
      <c r="E316" s="2">
        <v>1273.22943290742</v>
      </c>
      <c r="F316">
        <f>VLOOKUP(Table13[[#This Row],[Team]], '2024 Data'!$A$2:$AC$365, MATCH("AdjEM", '2024 Data'!$A$1:$AC$1,0),FALSE)</f>
        <v>-8</v>
      </c>
      <c r="G316">
        <f>_xlfn.RANK.EQ(Table13[[#This Row],[2024 End of Season KenPom Rating]], Table13[2024 End of Season KenPom Rating], 0)</f>
        <v>270</v>
      </c>
      <c r="H316">
        <f>Table13[[#This Row],[2024 End of Season KenPom Rank]]-Table13[[#This Row],[Pre Season Elo Rank]]</f>
        <v>-45</v>
      </c>
      <c r="I316">
        <f>VLOOKUP(Table13[[#This Row],[Team]], '2025 Data'!$A$2:$AC$365, MATCH("AdjEM", '2025 Data'!$A$1:$AC$1, 0),FALSE)</f>
        <v>-12.3</v>
      </c>
      <c r="J316">
        <f>_xlfn.RANK.EQ(Table13[[#This Row],[2025 KenPom Prediction]], Table13[2025 KenPom Prediction], 0)</f>
        <v>316</v>
      </c>
    </row>
    <row r="317" spans="1:10" x14ac:dyDescent="0.45">
      <c r="A317">
        <f>_xlfn.RANK.EQ(Table13[[#This Row],[Pre Season ELO]], Table13[Pre Season ELO], 0)</f>
        <v>316</v>
      </c>
      <c r="B317" t="s">
        <v>349</v>
      </c>
      <c r="C317" t="s">
        <v>104</v>
      </c>
      <c r="D317" t="str">
        <f>VLOOKUP(Table13[[#This Row],[conference_idx]], Index!$A$2:$B$32, 2, FALSE)</f>
        <v>Southland</v>
      </c>
      <c r="E317" s="2">
        <v>1273.2010947374299</v>
      </c>
      <c r="F317">
        <f>VLOOKUP(Table13[[#This Row],[Team]], '2024 Data'!$A$2:$AC$365, MATCH("AdjEM", '2024 Data'!$A$1:$AC$1,0),FALSE)</f>
        <v>-19</v>
      </c>
      <c r="G317">
        <f>_xlfn.RANK.EQ(Table13[[#This Row],[2024 End of Season KenPom Rating]], Table13[2024 End of Season KenPom Rating], 0)</f>
        <v>346</v>
      </c>
      <c r="H317">
        <f>Table13[[#This Row],[2024 End of Season KenPom Rank]]-Table13[[#This Row],[Pre Season Elo Rank]]</f>
        <v>30</v>
      </c>
      <c r="I317">
        <f>VLOOKUP(Table13[[#This Row],[Team]], '2025 Data'!$A$2:$AC$365, MATCH("AdjEM", '2025 Data'!$A$1:$AC$1, 0),FALSE)</f>
        <v>-13</v>
      </c>
      <c r="J317">
        <f>_xlfn.RANK.EQ(Table13[[#This Row],[2025 KenPom Prediction]], Table13[2025 KenPom Prediction], 0)</f>
        <v>322</v>
      </c>
    </row>
    <row r="318" spans="1:10" x14ac:dyDescent="0.45">
      <c r="A318">
        <f>_xlfn.RANK.EQ(Table13[[#This Row],[Pre Season ELO]], Table13[Pre Season ELO], 0)</f>
        <v>317</v>
      </c>
      <c r="B318" t="s">
        <v>350</v>
      </c>
      <c r="C318" t="s">
        <v>135</v>
      </c>
      <c r="D318" t="str">
        <f>VLOOKUP(Table13[[#This Row],[conference_idx]], Index!$A$2:$B$32, 2, FALSE)</f>
        <v>MAC</v>
      </c>
      <c r="E318" s="2">
        <v>1271.1038015162701</v>
      </c>
      <c r="F318">
        <f>VLOOKUP(Table13[[#This Row],[Team]], '2024 Data'!$A$2:$AC$365, MATCH("AdjEM", '2024 Data'!$A$1:$AC$1,0),FALSE)</f>
        <v>-11.4</v>
      </c>
      <c r="G318">
        <f>_xlfn.RANK.EQ(Table13[[#This Row],[2024 End of Season KenPom Rating]], Table13[2024 End of Season KenPom Rating], 0)</f>
        <v>307</v>
      </c>
      <c r="H318">
        <f>Table13[[#This Row],[2024 End of Season KenPom Rank]]-Table13[[#This Row],[Pre Season Elo Rank]]</f>
        <v>-10</v>
      </c>
      <c r="I318">
        <f>VLOOKUP(Table13[[#This Row],[Team]], '2025 Data'!$A$2:$AC$365, MATCH("AdjEM", '2025 Data'!$A$1:$AC$1, 0),FALSE)</f>
        <v>-11.5</v>
      </c>
      <c r="J318">
        <f>_xlfn.RANK.EQ(Table13[[#This Row],[2025 KenPom Prediction]], Table13[2025 KenPom Prediction], 0)</f>
        <v>309</v>
      </c>
    </row>
    <row r="319" spans="1:10" x14ac:dyDescent="0.45">
      <c r="A319">
        <f>_xlfn.RANK.EQ(Table13[[#This Row],[Pre Season ELO]], Table13[Pre Season ELO], 0)</f>
        <v>318</v>
      </c>
      <c r="B319" t="s">
        <v>351</v>
      </c>
      <c r="C319" t="s">
        <v>276</v>
      </c>
      <c r="D319" t="str">
        <f>VLOOKUP(Table13[[#This Row],[conference_idx]], Index!$A$2:$B$32, 2, FALSE)</f>
        <v>Ohio Valley</v>
      </c>
      <c r="E319" s="2">
        <v>1268.6999582466999</v>
      </c>
      <c r="F319">
        <f>VLOOKUP(Table13[[#This Row],[Team]], '2024 Data'!$A$2:$AC$365, MATCH("AdjEM", '2024 Data'!$A$1:$AC$1,0),FALSE)</f>
        <v>-9.6999999999999993</v>
      </c>
      <c r="G319">
        <f>_xlfn.RANK.EQ(Table13[[#This Row],[2024 End of Season KenPom Rating]], Table13[2024 End of Season KenPom Rating], 0)</f>
        <v>288</v>
      </c>
      <c r="H319">
        <f>Table13[[#This Row],[2024 End of Season KenPom Rank]]-Table13[[#This Row],[Pre Season Elo Rank]]</f>
        <v>-30</v>
      </c>
      <c r="I319">
        <f>VLOOKUP(Table13[[#This Row],[Team]], '2025 Data'!$A$2:$AC$365, MATCH("AdjEM", '2025 Data'!$A$1:$AC$1, 0),FALSE)</f>
        <v>-12.9</v>
      </c>
      <c r="J319">
        <f>_xlfn.RANK.EQ(Table13[[#This Row],[2025 KenPom Prediction]], Table13[2025 KenPom Prediction], 0)</f>
        <v>321</v>
      </c>
    </row>
    <row r="320" spans="1:10" x14ac:dyDescent="0.45">
      <c r="A320">
        <f>_xlfn.RANK.EQ(Table13[[#This Row],[Pre Season ELO]], Table13[Pre Season ELO], 0)</f>
        <v>319</v>
      </c>
      <c r="B320" t="s">
        <v>352</v>
      </c>
      <c r="C320" t="s">
        <v>114</v>
      </c>
      <c r="D320" t="str">
        <f>VLOOKUP(Table13[[#This Row],[conference_idx]], Index!$A$2:$B$32, 2, FALSE)</f>
        <v>America East</v>
      </c>
      <c r="E320" s="2">
        <v>1266.3794444034199</v>
      </c>
      <c r="F320">
        <f>VLOOKUP(Table13[[#This Row],[Team]], '2024 Data'!$A$2:$AC$365, MATCH("AdjEM", '2024 Data'!$A$1:$AC$1,0),FALSE)</f>
        <v>-9</v>
      </c>
      <c r="G320">
        <f>_xlfn.RANK.EQ(Table13[[#This Row],[2024 End of Season KenPom Rating]], Table13[2024 End of Season KenPom Rating], 0)</f>
        <v>286</v>
      </c>
      <c r="H320">
        <f>Table13[[#This Row],[2024 End of Season KenPom Rank]]-Table13[[#This Row],[Pre Season Elo Rank]]</f>
        <v>-33</v>
      </c>
      <c r="I320">
        <f>VLOOKUP(Table13[[#This Row],[Team]], '2025 Data'!$A$2:$AC$365, MATCH("AdjEM", '2025 Data'!$A$1:$AC$1, 0),FALSE)</f>
        <v>-11.6</v>
      </c>
      <c r="J320">
        <f>_xlfn.RANK.EQ(Table13[[#This Row],[2025 KenPom Prediction]], Table13[2025 KenPom Prediction], 0)</f>
        <v>311</v>
      </c>
    </row>
    <row r="321" spans="1:10" x14ac:dyDescent="0.45">
      <c r="A321">
        <f>_xlfn.RANK.EQ(Table13[[#This Row],[Pre Season ELO]], Table13[Pre Season ELO], 0)</f>
        <v>320</v>
      </c>
      <c r="B321" t="s">
        <v>353</v>
      </c>
      <c r="C321" t="s">
        <v>135</v>
      </c>
      <c r="D321" t="str">
        <f>VLOOKUP(Table13[[#This Row],[conference_idx]], Index!$A$2:$B$32, 2, FALSE)</f>
        <v>MAC</v>
      </c>
      <c r="E321" s="2">
        <v>1264.85958557605</v>
      </c>
      <c r="F321">
        <f>VLOOKUP(Table13[[#This Row],[Team]], '2024 Data'!$A$2:$AC$365, MATCH("AdjEM", '2024 Data'!$A$1:$AC$1,0),FALSE)</f>
        <v>-11.6</v>
      </c>
      <c r="G321">
        <f>_xlfn.RANK.EQ(Table13[[#This Row],[2024 End of Season KenPom Rating]], Table13[2024 End of Season KenPom Rating], 0)</f>
        <v>308</v>
      </c>
      <c r="H321">
        <f>Table13[[#This Row],[2024 End of Season KenPom Rank]]-Table13[[#This Row],[Pre Season Elo Rank]]</f>
        <v>-12</v>
      </c>
      <c r="I321">
        <f>VLOOKUP(Table13[[#This Row],[Team]], '2025 Data'!$A$2:$AC$365, MATCH("AdjEM", '2025 Data'!$A$1:$AC$1, 0),FALSE)</f>
        <v>-12.4</v>
      </c>
      <c r="J321">
        <f>_xlfn.RANK.EQ(Table13[[#This Row],[2025 KenPom Prediction]], Table13[2025 KenPom Prediction], 0)</f>
        <v>317</v>
      </c>
    </row>
    <row r="322" spans="1:10" x14ac:dyDescent="0.45">
      <c r="A322">
        <f>_xlfn.RANK.EQ(Table13[[#This Row],[Pre Season ELO]], Table13[Pre Season ELO], 0)</f>
        <v>321</v>
      </c>
      <c r="B322" t="s">
        <v>354</v>
      </c>
      <c r="C322" t="s">
        <v>276</v>
      </c>
      <c r="D322" t="str">
        <f>VLOOKUP(Table13[[#This Row],[conference_idx]], Index!$A$2:$B$32, 2, FALSE)</f>
        <v>Ohio Valley</v>
      </c>
      <c r="E322" s="2">
        <v>1263.2055880861799</v>
      </c>
      <c r="F322">
        <f>VLOOKUP(Table13[[#This Row],[Team]], '2024 Data'!$A$2:$AC$365, MATCH("AdjEM", '2024 Data'!$A$1:$AC$1,0),FALSE)</f>
        <v>-15.9</v>
      </c>
      <c r="G322">
        <f>_xlfn.RANK.EQ(Table13[[#This Row],[2024 End of Season KenPom Rating]], Table13[2024 End of Season KenPom Rating], 0)</f>
        <v>330</v>
      </c>
      <c r="H322">
        <f>Table13[[#This Row],[2024 End of Season KenPom Rank]]-Table13[[#This Row],[Pre Season Elo Rank]]</f>
        <v>9</v>
      </c>
      <c r="I322">
        <f>VLOOKUP(Table13[[#This Row],[Team]], '2025 Data'!$A$2:$AC$365, MATCH("AdjEM", '2025 Data'!$A$1:$AC$1, 0),FALSE)</f>
        <v>-14.2</v>
      </c>
      <c r="J322">
        <f>_xlfn.RANK.EQ(Table13[[#This Row],[2025 KenPom Prediction]], Table13[2025 KenPom Prediction], 0)</f>
        <v>333</v>
      </c>
    </row>
    <row r="323" spans="1:10" x14ac:dyDescent="0.45">
      <c r="A323">
        <f>_xlfn.RANK.EQ(Table13[[#This Row],[Pre Season ELO]], Table13[Pre Season ELO], 0)</f>
        <v>322</v>
      </c>
      <c r="B323" t="s">
        <v>355</v>
      </c>
      <c r="C323" t="s">
        <v>230</v>
      </c>
      <c r="D323" t="str">
        <f>VLOOKUP(Table13[[#This Row],[conference_idx]], Index!$A$2:$B$32, 2, FALSE)</f>
        <v>MAAC</v>
      </c>
      <c r="E323" s="2">
        <v>1260.6201728604001</v>
      </c>
      <c r="F323">
        <f>VLOOKUP(Table13[[#This Row],[Team]], '2024 Data'!$A$2:$AC$365, MATCH("AdjEM", '2024 Data'!$A$1:$AC$1,0),FALSE)</f>
        <v>-8.1000000000000103</v>
      </c>
      <c r="G323">
        <f>_xlfn.RANK.EQ(Table13[[#This Row],[2024 End of Season KenPom Rating]], Table13[2024 End of Season KenPom Rating], 0)</f>
        <v>273</v>
      </c>
      <c r="H323">
        <f>Table13[[#This Row],[2024 End of Season KenPom Rank]]-Table13[[#This Row],[Pre Season Elo Rank]]</f>
        <v>-49</v>
      </c>
      <c r="I323">
        <f>VLOOKUP(Table13[[#This Row],[Team]], '2025 Data'!$A$2:$AC$365, MATCH("AdjEM", '2025 Data'!$A$1:$AC$1, 0),FALSE)</f>
        <v>-12.8</v>
      </c>
      <c r="J323">
        <f>_xlfn.RANK.EQ(Table13[[#This Row],[2025 KenPom Prediction]], Table13[2025 KenPom Prediction], 0)</f>
        <v>320</v>
      </c>
    </row>
    <row r="324" spans="1:10" x14ac:dyDescent="0.45">
      <c r="A324">
        <f>_xlfn.RANK.EQ(Table13[[#This Row],[Pre Season ELO]], Table13[Pre Season ELO], 0)</f>
        <v>323</v>
      </c>
      <c r="B324" t="s">
        <v>356</v>
      </c>
      <c r="C324" t="s">
        <v>287</v>
      </c>
      <c r="D324" t="str">
        <f>VLOOKUP(Table13[[#This Row],[conference_idx]], Index!$A$2:$B$32, 2, FALSE)</f>
        <v>SWAC</v>
      </c>
      <c r="E324" s="2">
        <v>1257.7535234801701</v>
      </c>
      <c r="F324">
        <f>VLOOKUP(Table13[[#This Row],[Team]], '2024 Data'!$A$2:$AC$365, MATCH("AdjEM", '2024 Data'!$A$1:$AC$1,0),FALSE)</f>
        <v>-11.7</v>
      </c>
      <c r="G324">
        <f>_xlfn.RANK.EQ(Table13[[#This Row],[2024 End of Season KenPom Rating]], Table13[2024 End of Season KenPom Rating], 0)</f>
        <v>311</v>
      </c>
      <c r="H324">
        <f>Table13[[#This Row],[2024 End of Season KenPom Rank]]-Table13[[#This Row],[Pre Season Elo Rank]]</f>
        <v>-12</v>
      </c>
      <c r="I324">
        <f>VLOOKUP(Table13[[#This Row],[Team]], '2025 Data'!$A$2:$AC$365, MATCH("AdjEM", '2025 Data'!$A$1:$AC$1, 0),FALSE)</f>
        <v>-13.1</v>
      </c>
      <c r="J324">
        <f>_xlfn.RANK.EQ(Table13[[#This Row],[2025 KenPom Prediction]], Table13[2025 KenPom Prediction], 0)</f>
        <v>324</v>
      </c>
    </row>
    <row r="325" spans="1:10" x14ac:dyDescent="0.45">
      <c r="A325">
        <f>_xlfn.RANK.EQ(Table13[[#This Row],[Pre Season ELO]], Table13[Pre Season ELO], 0)</f>
        <v>324</v>
      </c>
      <c r="B325" t="s">
        <v>357</v>
      </c>
      <c r="C325" t="s">
        <v>154</v>
      </c>
      <c r="D325" t="str">
        <f>VLOOKUP(Table13[[#This Row],[conference_idx]], Index!$A$2:$B$32, 2, FALSE)</f>
        <v>Atlantic Sun</v>
      </c>
      <c r="E325" s="2">
        <v>1256.6527653503499</v>
      </c>
      <c r="F325">
        <f>VLOOKUP(Table13[[#This Row],[Team]], '2024 Data'!$A$2:$AC$365, MATCH("AdjEM", '2024 Data'!$A$1:$AC$1,0),FALSE)</f>
        <v>0</v>
      </c>
      <c r="G325">
        <f>_xlfn.RANK.EQ(Table13[[#This Row],[2024 End of Season KenPom Rating]], Table13[2024 End of Season KenPom Rating], 0)</f>
        <v>162</v>
      </c>
      <c r="H325">
        <f>Table13[[#This Row],[2024 End of Season KenPom Rank]]-Table13[[#This Row],[Pre Season Elo Rank]]</f>
        <v>-162</v>
      </c>
      <c r="I325">
        <f>VLOOKUP(Table13[[#This Row],[Team]], '2025 Data'!$A$2:$AC$365, MATCH("AdjEM", '2025 Data'!$A$1:$AC$1, 0),FALSE)</f>
        <v>-13.8</v>
      </c>
      <c r="J325">
        <f>_xlfn.RANK.EQ(Table13[[#This Row],[2025 KenPom Prediction]], Table13[2025 KenPom Prediction], 0)</f>
        <v>329</v>
      </c>
    </row>
    <row r="326" spans="1:10" x14ac:dyDescent="0.45">
      <c r="A326">
        <f>_xlfn.RANK.EQ(Table13[[#This Row],[Pre Season ELO]], Table13[Pre Season ELO], 0)</f>
        <v>325</v>
      </c>
      <c r="B326" t="s">
        <v>358</v>
      </c>
      <c r="C326" t="s">
        <v>230</v>
      </c>
      <c r="D326" t="str">
        <f>VLOOKUP(Table13[[#This Row],[conference_idx]], Index!$A$2:$B$32, 2, FALSE)</f>
        <v>MAAC</v>
      </c>
      <c r="E326" s="2">
        <v>1256.2523259508901</v>
      </c>
      <c r="F326">
        <f>VLOOKUP(Table13[[#This Row],[Team]], '2024 Data'!$A$2:$AC$365, MATCH("AdjEM", '2024 Data'!$A$1:$AC$1,0),FALSE)</f>
        <v>-17.399999999999999</v>
      </c>
      <c r="G326">
        <f>_xlfn.RANK.EQ(Table13[[#This Row],[2024 End of Season KenPom Rating]], Table13[2024 End of Season KenPom Rating], 0)</f>
        <v>339</v>
      </c>
      <c r="H326">
        <f>Table13[[#This Row],[2024 End of Season KenPom Rank]]-Table13[[#This Row],[Pre Season Elo Rank]]</f>
        <v>14</v>
      </c>
      <c r="I326">
        <f>VLOOKUP(Table13[[#This Row],[Team]], '2025 Data'!$A$2:$AC$365, MATCH("AdjEM", '2025 Data'!$A$1:$AC$1, 0),FALSE)</f>
        <v>-12.4</v>
      </c>
      <c r="J326">
        <f>_xlfn.RANK.EQ(Table13[[#This Row],[2025 KenPom Prediction]], Table13[2025 KenPom Prediction], 0)</f>
        <v>317</v>
      </c>
    </row>
    <row r="327" spans="1:10" x14ac:dyDescent="0.45">
      <c r="A327">
        <f>_xlfn.RANK.EQ(Table13[[#This Row],[Pre Season ELO]], Table13[Pre Season ELO], 0)</f>
        <v>326</v>
      </c>
      <c r="B327" t="s">
        <v>359</v>
      </c>
      <c r="C327" t="s">
        <v>230</v>
      </c>
      <c r="D327" t="str">
        <f>VLOOKUP(Table13[[#This Row],[conference_idx]], Index!$A$2:$B$32, 2, FALSE)</f>
        <v>MAAC</v>
      </c>
      <c r="E327" s="2">
        <v>1255.49199989717</v>
      </c>
      <c r="F327">
        <f>VLOOKUP(Table13[[#This Row],[Team]], '2024 Data'!$A$2:$AC$365, MATCH("AdjEM", '2024 Data'!$A$1:$AC$1,0),FALSE)</f>
        <v>-22.9</v>
      </c>
      <c r="G327">
        <f>_xlfn.RANK.EQ(Table13[[#This Row],[2024 End of Season KenPom Rating]], Table13[2024 End of Season KenPom Rating], 0)</f>
        <v>360</v>
      </c>
      <c r="H327">
        <f>Table13[[#This Row],[2024 End of Season KenPom Rank]]-Table13[[#This Row],[Pre Season Elo Rank]]</f>
        <v>34</v>
      </c>
      <c r="I327">
        <f>VLOOKUP(Table13[[#This Row],[Team]], '2025 Data'!$A$2:$AC$365, MATCH("AdjEM", '2025 Data'!$A$1:$AC$1, 0),FALSE)</f>
        <v>-13.8</v>
      </c>
      <c r="J327">
        <f>_xlfn.RANK.EQ(Table13[[#This Row],[2025 KenPom Prediction]], Table13[2025 KenPom Prediction], 0)</f>
        <v>329</v>
      </c>
    </row>
    <row r="328" spans="1:10" x14ac:dyDescent="0.45">
      <c r="A328">
        <f>_xlfn.RANK.EQ(Table13[[#This Row],[Pre Season ELO]], Table13[Pre Season ELO], 0)</f>
        <v>327</v>
      </c>
      <c r="B328" t="s">
        <v>360</v>
      </c>
      <c r="C328" t="s">
        <v>190</v>
      </c>
      <c r="D328" t="str">
        <f>VLOOKUP(Table13[[#This Row],[conference_idx]], Index!$A$2:$B$32, 2, FALSE)</f>
        <v>Big Sky</v>
      </c>
      <c r="E328" s="2">
        <v>1254.4811722310301</v>
      </c>
      <c r="F328">
        <f>VLOOKUP(Table13[[#This Row],[Team]], '2024 Data'!$A$2:$AC$365, MATCH("AdjEM", '2024 Data'!$A$1:$AC$1,0),FALSE)</f>
        <v>-7.0999999999999899</v>
      </c>
      <c r="G328">
        <f>_xlfn.RANK.EQ(Table13[[#This Row],[2024 End of Season KenPom Rating]], Table13[2024 End of Season KenPom Rating], 0)</f>
        <v>260</v>
      </c>
      <c r="H328">
        <f>Table13[[#This Row],[2024 End of Season KenPom Rank]]-Table13[[#This Row],[Pre Season Elo Rank]]</f>
        <v>-67</v>
      </c>
      <c r="I328">
        <f>VLOOKUP(Table13[[#This Row],[Team]], '2025 Data'!$A$2:$AC$365, MATCH("AdjEM", '2025 Data'!$A$1:$AC$1, 0),FALSE)</f>
        <v>-11.9</v>
      </c>
      <c r="J328">
        <f>_xlfn.RANK.EQ(Table13[[#This Row],[2025 KenPom Prediction]], Table13[2025 KenPom Prediction], 0)</f>
        <v>314</v>
      </c>
    </row>
    <row r="329" spans="1:10" x14ac:dyDescent="0.45">
      <c r="A329">
        <f>_xlfn.RANK.EQ(Table13[[#This Row],[Pre Season ELO]], Table13[Pre Season ELO], 0)</f>
        <v>328</v>
      </c>
      <c r="B329" t="s">
        <v>361</v>
      </c>
      <c r="C329" t="s">
        <v>304</v>
      </c>
      <c r="D329" t="str">
        <f>VLOOKUP(Table13[[#This Row],[conference_idx]], Index!$A$2:$B$32, 2, FALSE)</f>
        <v>NEC</v>
      </c>
      <c r="E329" s="2">
        <v>1254.0945662772799</v>
      </c>
      <c r="F329">
        <f>VLOOKUP(Table13[[#This Row],[Team]], '2024 Data'!$A$2:$AC$365, MATCH("AdjEM", '2024 Data'!$A$1:$AC$1,0),FALSE)</f>
        <v>-11</v>
      </c>
      <c r="G329">
        <f>_xlfn.RANK.EQ(Table13[[#This Row],[2024 End of Season KenPom Rating]], Table13[2024 End of Season KenPom Rating], 0)</f>
        <v>304</v>
      </c>
      <c r="H329">
        <f>Table13[[#This Row],[2024 End of Season KenPom Rank]]-Table13[[#This Row],[Pre Season Elo Rank]]</f>
        <v>-24</v>
      </c>
      <c r="I329">
        <f>VLOOKUP(Table13[[#This Row],[Team]], '2025 Data'!$A$2:$AC$365, MATCH("AdjEM", '2025 Data'!$A$1:$AC$1, 0),FALSE)</f>
        <v>-15.1</v>
      </c>
      <c r="J329">
        <f>_xlfn.RANK.EQ(Table13[[#This Row],[2025 KenPom Prediction]], Table13[2025 KenPom Prediction], 0)</f>
        <v>335</v>
      </c>
    </row>
    <row r="330" spans="1:10" x14ac:dyDescent="0.45">
      <c r="A330">
        <f>_xlfn.RANK.EQ(Table13[[#This Row],[Pre Season ELO]], Table13[Pre Season ELO], 0)</f>
        <v>329</v>
      </c>
      <c r="B330" t="s">
        <v>362</v>
      </c>
      <c r="C330" t="s">
        <v>276</v>
      </c>
      <c r="D330" t="str">
        <f>VLOOKUP(Table13[[#This Row],[conference_idx]], Index!$A$2:$B$32, 2, FALSE)</f>
        <v>Ohio Valley</v>
      </c>
      <c r="E330" s="2">
        <v>1251.5655164371201</v>
      </c>
      <c r="F330">
        <f>VLOOKUP(Table13[[#This Row],[Team]], '2024 Data'!$A$2:$AC$365, MATCH("AdjEM", '2024 Data'!$A$1:$AC$1,0),FALSE)</f>
        <v>-21.4</v>
      </c>
      <c r="G330">
        <f>_xlfn.RANK.EQ(Table13[[#This Row],[2024 End of Season KenPom Rating]], Table13[2024 End of Season KenPom Rating], 0)</f>
        <v>354</v>
      </c>
      <c r="H330">
        <f>Table13[[#This Row],[2024 End of Season KenPom Rank]]-Table13[[#This Row],[Pre Season Elo Rank]]</f>
        <v>25</v>
      </c>
      <c r="I330">
        <f>VLOOKUP(Table13[[#This Row],[Team]], '2025 Data'!$A$2:$AC$365, MATCH("AdjEM", '2025 Data'!$A$1:$AC$1, 0),FALSE)</f>
        <v>-13.7</v>
      </c>
      <c r="J330">
        <f>_xlfn.RANK.EQ(Table13[[#This Row],[2025 KenPom Prediction]], Table13[2025 KenPom Prediction], 0)</f>
        <v>328</v>
      </c>
    </row>
    <row r="331" spans="1:10" x14ac:dyDescent="0.45">
      <c r="A331">
        <f>_xlfn.RANK.EQ(Table13[[#This Row],[Pre Season ELO]], Table13[Pre Season ELO], 0)</f>
        <v>330</v>
      </c>
      <c r="B331" t="s">
        <v>363</v>
      </c>
      <c r="C331" t="s">
        <v>254</v>
      </c>
      <c r="D331" t="str">
        <f>VLOOKUP(Table13[[#This Row],[conference_idx]], Index!$A$2:$B$32, 2, FALSE)</f>
        <v>MEAC</v>
      </c>
      <c r="E331" s="2">
        <v>1249.62327052662</v>
      </c>
      <c r="F331">
        <f>VLOOKUP(Table13[[#This Row],[Team]], '2024 Data'!$A$2:$AC$365, MATCH("AdjEM", '2024 Data'!$A$1:$AC$1,0),FALSE)</f>
        <v>-10</v>
      </c>
      <c r="G331">
        <f>_xlfn.RANK.EQ(Table13[[#This Row],[2024 End of Season KenPom Rating]], Table13[2024 End of Season KenPom Rating], 0)</f>
        <v>291</v>
      </c>
      <c r="H331">
        <f>Table13[[#This Row],[2024 End of Season KenPom Rank]]-Table13[[#This Row],[Pre Season Elo Rank]]</f>
        <v>-39</v>
      </c>
      <c r="I331">
        <f>VLOOKUP(Table13[[#This Row],[Team]], '2025 Data'!$A$2:$AC$365, MATCH("AdjEM", '2025 Data'!$A$1:$AC$1, 0),FALSE)</f>
        <v>-13.9</v>
      </c>
      <c r="J331">
        <f>_xlfn.RANK.EQ(Table13[[#This Row],[2025 KenPom Prediction]], Table13[2025 KenPom Prediction], 0)</f>
        <v>331</v>
      </c>
    </row>
    <row r="332" spans="1:10" x14ac:dyDescent="0.45">
      <c r="A332">
        <f>_xlfn.RANK.EQ(Table13[[#This Row],[Pre Season ELO]], Table13[Pre Season ELO], 0)</f>
        <v>331</v>
      </c>
      <c r="B332" t="s">
        <v>364</v>
      </c>
      <c r="C332" t="s">
        <v>276</v>
      </c>
      <c r="D332" t="str">
        <f>VLOOKUP(Table13[[#This Row],[conference_idx]], Index!$A$2:$B$32, 2, FALSE)</f>
        <v>Ohio Valley</v>
      </c>
      <c r="E332" s="2">
        <v>1246.48069941014</v>
      </c>
      <c r="F332">
        <f>VLOOKUP(Table13[[#This Row],[Team]], '2024 Data'!$A$2:$AC$365, MATCH("AdjEM", '2024 Data'!$A$1:$AC$1,0),FALSE)</f>
        <v>-13.8</v>
      </c>
      <c r="G332">
        <f>_xlfn.RANK.EQ(Table13[[#This Row],[2024 End of Season KenPom Rating]], Table13[2024 End of Season KenPom Rating], 0)</f>
        <v>322</v>
      </c>
      <c r="H332">
        <f>Table13[[#This Row],[2024 End of Season KenPom Rank]]-Table13[[#This Row],[Pre Season Elo Rank]]</f>
        <v>-9</v>
      </c>
      <c r="I332">
        <f>VLOOKUP(Table13[[#This Row],[Team]], '2025 Data'!$A$2:$AC$365, MATCH("AdjEM", '2025 Data'!$A$1:$AC$1, 0),FALSE)</f>
        <v>-14.1</v>
      </c>
      <c r="J332">
        <f>_xlfn.RANK.EQ(Table13[[#This Row],[2025 KenPom Prediction]], Table13[2025 KenPom Prediction], 0)</f>
        <v>332</v>
      </c>
    </row>
    <row r="333" spans="1:10" x14ac:dyDescent="0.45">
      <c r="A333">
        <f>_xlfn.RANK.EQ(Table13[[#This Row],[Pre Season ELO]], Table13[Pre Season ELO], 0)</f>
        <v>332</v>
      </c>
      <c r="B333" t="s">
        <v>365</v>
      </c>
      <c r="C333" t="s">
        <v>276</v>
      </c>
      <c r="D333" t="str">
        <f>VLOOKUP(Table13[[#This Row],[conference_idx]], Index!$A$2:$B$32, 2, FALSE)</f>
        <v>Ohio Valley</v>
      </c>
      <c r="E333" s="2">
        <v>1239.92845412376</v>
      </c>
      <c r="F333">
        <f>VLOOKUP(Table13[[#This Row],[Team]], '2024 Data'!$A$2:$AC$365, MATCH("AdjEM", '2024 Data'!$A$1:$AC$1,0),FALSE)</f>
        <v>-16.8</v>
      </c>
      <c r="G333">
        <f>_xlfn.RANK.EQ(Table13[[#This Row],[2024 End of Season KenPom Rating]], Table13[2024 End of Season KenPom Rating], 0)</f>
        <v>334</v>
      </c>
      <c r="H333">
        <f>Table13[[#This Row],[2024 End of Season KenPom Rank]]-Table13[[#This Row],[Pre Season Elo Rank]]</f>
        <v>2</v>
      </c>
      <c r="I333">
        <f>VLOOKUP(Table13[[#This Row],[Team]], '2025 Data'!$A$2:$AC$365, MATCH("AdjEM", '2025 Data'!$A$1:$AC$1, 0),FALSE)</f>
        <v>-15.8</v>
      </c>
      <c r="J333">
        <f>_xlfn.RANK.EQ(Table13[[#This Row],[2025 KenPom Prediction]], Table13[2025 KenPom Prediction], 0)</f>
        <v>342</v>
      </c>
    </row>
    <row r="334" spans="1:10" x14ac:dyDescent="0.45">
      <c r="A334">
        <f>_xlfn.RANK.EQ(Table13[[#This Row],[Pre Season ELO]], Table13[Pre Season ELO], 0)</f>
        <v>333</v>
      </c>
      <c r="B334" t="s">
        <v>366</v>
      </c>
      <c r="C334" t="s">
        <v>154</v>
      </c>
      <c r="D334" t="str">
        <f>VLOOKUP(Table13[[#This Row],[conference_idx]], Index!$A$2:$B$32, 2, FALSE)</f>
        <v>Atlantic Sun</v>
      </c>
      <c r="E334" s="2">
        <v>1234.6412435923501</v>
      </c>
      <c r="F334">
        <f>VLOOKUP(Table13[[#This Row],[Team]], '2024 Data'!$A$2:$AC$365, MATCH("AdjEM", '2024 Data'!$A$1:$AC$1,0),FALSE)</f>
        <v>-18</v>
      </c>
      <c r="G334">
        <f>_xlfn.RANK.EQ(Table13[[#This Row],[2024 End of Season KenPom Rating]], Table13[2024 End of Season KenPom Rating], 0)</f>
        <v>342</v>
      </c>
      <c r="H334">
        <f>Table13[[#This Row],[2024 End of Season KenPom Rank]]-Table13[[#This Row],[Pre Season Elo Rank]]</f>
        <v>9</v>
      </c>
      <c r="I334">
        <f>VLOOKUP(Table13[[#This Row],[Team]], '2025 Data'!$A$2:$AC$365, MATCH("AdjEM", '2025 Data'!$A$1:$AC$1, 0),FALSE)</f>
        <v>-13.6</v>
      </c>
      <c r="J334">
        <f>_xlfn.RANK.EQ(Table13[[#This Row],[2025 KenPom Prediction]], Table13[2025 KenPom Prediction], 0)</f>
        <v>327</v>
      </c>
    </row>
    <row r="335" spans="1:10" x14ac:dyDescent="0.45">
      <c r="A335">
        <f>_xlfn.RANK.EQ(Table13[[#This Row],[Pre Season ELO]], Table13[Pre Season ELO], 0)</f>
        <v>334</v>
      </c>
      <c r="B335" t="s">
        <v>367</v>
      </c>
      <c r="C335" t="s">
        <v>287</v>
      </c>
      <c r="D335" t="str">
        <f>VLOOKUP(Table13[[#This Row],[conference_idx]], Index!$A$2:$B$32, 2, FALSE)</f>
        <v>SWAC</v>
      </c>
      <c r="E335" s="2">
        <v>1230.9551254564301</v>
      </c>
      <c r="F335">
        <f>VLOOKUP(Table13[[#This Row],[Team]], '2024 Data'!$A$2:$AC$365, MATCH("AdjEM", '2024 Data'!$A$1:$AC$1,0),FALSE)</f>
        <v>-10.1</v>
      </c>
      <c r="G335">
        <f>_xlfn.RANK.EQ(Table13[[#This Row],[2024 End of Season KenPom Rating]], Table13[2024 End of Season KenPom Rating], 0)</f>
        <v>295</v>
      </c>
      <c r="H335">
        <f>Table13[[#This Row],[2024 End of Season KenPom Rank]]-Table13[[#This Row],[Pre Season Elo Rank]]</f>
        <v>-39</v>
      </c>
      <c r="I335">
        <f>VLOOKUP(Table13[[#This Row],[Team]], '2025 Data'!$A$2:$AC$365, MATCH("AdjEM", '2025 Data'!$A$1:$AC$1, 0),FALSE)</f>
        <v>-13.2</v>
      </c>
      <c r="J335">
        <f>_xlfn.RANK.EQ(Table13[[#This Row],[2025 KenPom Prediction]], Table13[2025 KenPom Prediction], 0)</f>
        <v>325</v>
      </c>
    </row>
    <row r="336" spans="1:10" x14ac:dyDescent="0.45">
      <c r="A336">
        <f>_xlfn.RANK.EQ(Table13[[#This Row],[Pre Season ELO]], Table13[Pre Season ELO], 0)</f>
        <v>335</v>
      </c>
      <c r="B336" t="s">
        <v>368</v>
      </c>
      <c r="C336" t="s">
        <v>304</v>
      </c>
      <c r="D336" t="str">
        <f>VLOOKUP(Table13[[#This Row],[conference_idx]], Index!$A$2:$B$32, 2, FALSE)</f>
        <v>NEC</v>
      </c>
      <c r="E336" s="2">
        <v>1230.6217319330899</v>
      </c>
      <c r="F336">
        <f>VLOOKUP(Table13[[#This Row],[Team]], '2024 Data'!$A$2:$AC$365, MATCH("AdjEM", '2024 Data'!$A$1:$AC$1,0),FALSE)</f>
        <v>-10.1</v>
      </c>
      <c r="G336">
        <f>_xlfn.RANK.EQ(Table13[[#This Row],[2024 End of Season KenPom Rating]], Table13[2024 End of Season KenPom Rating], 0)</f>
        <v>295</v>
      </c>
      <c r="H336">
        <f>Table13[[#This Row],[2024 End of Season KenPom Rank]]-Table13[[#This Row],[Pre Season Elo Rank]]</f>
        <v>-40</v>
      </c>
      <c r="I336">
        <f>VLOOKUP(Table13[[#This Row],[Team]], '2025 Data'!$A$2:$AC$365, MATCH("AdjEM", '2025 Data'!$A$1:$AC$1, 0),FALSE)</f>
        <v>-15.5</v>
      </c>
      <c r="J336">
        <f>_xlfn.RANK.EQ(Table13[[#This Row],[2025 KenPom Prediction]], Table13[2025 KenPom Prediction], 0)</f>
        <v>338</v>
      </c>
    </row>
    <row r="337" spans="1:10" x14ac:dyDescent="0.45">
      <c r="A337">
        <f>_xlfn.RANK.EQ(Table13[[#This Row],[Pre Season ELO]], Table13[Pre Season ELO], 0)</f>
        <v>336</v>
      </c>
      <c r="B337" t="s">
        <v>369</v>
      </c>
      <c r="C337" t="s">
        <v>104</v>
      </c>
      <c r="D337" t="str">
        <f>VLOOKUP(Table13[[#This Row],[conference_idx]], Index!$A$2:$B$32, 2, FALSE)</f>
        <v>Southland</v>
      </c>
      <c r="E337" s="2">
        <v>1230.36267987152</v>
      </c>
      <c r="F337">
        <f>VLOOKUP(Table13[[#This Row],[Team]], '2024 Data'!$A$2:$AC$365, MATCH("AdjEM", '2024 Data'!$A$1:$AC$1,0),FALSE)</f>
        <v>-14.8</v>
      </c>
      <c r="G337">
        <f>_xlfn.RANK.EQ(Table13[[#This Row],[2024 End of Season KenPom Rating]], Table13[2024 End of Season KenPom Rating], 0)</f>
        <v>327</v>
      </c>
      <c r="H337">
        <f>Table13[[#This Row],[2024 End of Season KenPom Rank]]-Table13[[#This Row],[Pre Season Elo Rank]]</f>
        <v>-9</v>
      </c>
      <c r="I337">
        <f>VLOOKUP(Table13[[#This Row],[Team]], '2025 Data'!$A$2:$AC$365, MATCH("AdjEM", '2025 Data'!$A$1:$AC$1, 0),FALSE)</f>
        <v>-13.2</v>
      </c>
      <c r="J337">
        <f>_xlfn.RANK.EQ(Table13[[#This Row],[2025 KenPom Prediction]], Table13[2025 KenPom Prediction], 0)</f>
        <v>325</v>
      </c>
    </row>
    <row r="338" spans="1:10" x14ac:dyDescent="0.45">
      <c r="A338">
        <f>_xlfn.RANK.EQ(Table13[[#This Row],[Pre Season ELO]], Table13[Pre Season ELO], 0)</f>
        <v>337</v>
      </c>
      <c r="B338" t="s">
        <v>370</v>
      </c>
      <c r="C338" t="s">
        <v>230</v>
      </c>
      <c r="D338" t="str">
        <f>VLOOKUP(Table13[[#This Row],[conference_idx]], Index!$A$2:$B$32, 2, FALSE)</f>
        <v>MAAC</v>
      </c>
      <c r="E338" s="2">
        <v>1229.4103542074699</v>
      </c>
      <c r="F338">
        <f>VLOOKUP(Table13[[#This Row],[Team]], '2024 Data'!$A$2:$AC$365, MATCH("AdjEM", '2024 Data'!$A$1:$AC$1,0),FALSE)</f>
        <v>-10.1</v>
      </c>
      <c r="G338">
        <f>_xlfn.RANK.EQ(Table13[[#This Row],[2024 End of Season KenPom Rating]], Table13[2024 End of Season KenPom Rating], 0)</f>
        <v>295</v>
      </c>
      <c r="H338">
        <f>Table13[[#This Row],[2024 End of Season KenPom Rank]]-Table13[[#This Row],[Pre Season Elo Rank]]</f>
        <v>-42</v>
      </c>
      <c r="I338">
        <f>VLOOKUP(Table13[[#This Row],[Team]], '2025 Data'!$A$2:$AC$365, MATCH("AdjEM", '2025 Data'!$A$1:$AC$1, 0),FALSE)</f>
        <v>-15.2</v>
      </c>
      <c r="J338">
        <f>_xlfn.RANK.EQ(Table13[[#This Row],[2025 KenPom Prediction]], Table13[2025 KenPom Prediction], 0)</f>
        <v>336</v>
      </c>
    </row>
    <row r="339" spans="1:10" x14ac:dyDescent="0.45">
      <c r="A339">
        <f>_xlfn.RANK.EQ(Table13[[#This Row],[Pre Season ELO]], Table13[Pre Season ELO], 0)</f>
        <v>338</v>
      </c>
      <c r="B339" t="s">
        <v>371</v>
      </c>
      <c r="C339" t="s">
        <v>114</v>
      </c>
      <c r="D339" t="str">
        <f>VLOOKUP(Table13[[#This Row],[conference_idx]], Index!$A$2:$B$32, 2, FALSE)</f>
        <v>America East</v>
      </c>
      <c r="E339" s="2">
        <v>1222.6616579756401</v>
      </c>
      <c r="F339">
        <f>VLOOKUP(Table13[[#This Row],[Team]], '2024 Data'!$A$2:$AC$365, MATCH("AdjEM", '2024 Data'!$A$1:$AC$1,0),FALSE)</f>
        <v>-17</v>
      </c>
      <c r="G339">
        <f>_xlfn.RANK.EQ(Table13[[#This Row],[2024 End of Season KenPom Rating]], Table13[2024 End of Season KenPom Rating], 0)</f>
        <v>337</v>
      </c>
      <c r="H339">
        <f>Table13[[#This Row],[2024 End of Season KenPom Rank]]-Table13[[#This Row],[Pre Season Elo Rank]]</f>
        <v>-1</v>
      </c>
      <c r="I339">
        <f>VLOOKUP(Table13[[#This Row],[Team]], '2025 Data'!$A$2:$AC$365, MATCH("AdjEM", '2025 Data'!$A$1:$AC$1, 0),FALSE)</f>
        <v>-14.9</v>
      </c>
      <c r="J339">
        <f>_xlfn.RANK.EQ(Table13[[#This Row],[2025 KenPom Prediction]], Table13[2025 KenPom Prediction], 0)</f>
        <v>334</v>
      </c>
    </row>
    <row r="340" spans="1:10" x14ac:dyDescent="0.45">
      <c r="A340">
        <f>_xlfn.RANK.EQ(Table13[[#This Row],[Pre Season ELO]], Table13[Pre Season ELO], 0)</f>
        <v>339</v>
      </c>
      <c r="B340" t="s">
        <v>372</v>
      </c>
      <c r="C340" t="s">
        <v>225</v>
      </c>
      <c r="D340" t="str">
        <f>VLOOKUP(Table13[[#This Row],[conference_idx]], Index!$A$2:$B$32, 2, FALSE)</f>
        <v>Patriot League</v>
      </c>
      <c r="E340" s="2">
        <v>1220.7578344076501</v>
      </c>
      <c r="F340">
        <f>VLOOKUP(Table13[[#This Row],[Team]], '2024 Data'!$A$2:$AC$365, MATCH("AdjEM", '2024 Data'!$A$1:$AC$1,0),FALSE)</f>
        <v>-19.7</v>
      </c>
      <c r="G340">
        <f>_xlfn.RANK.EQ(Table13[[#This Row],[2024 End of Season KenPom Rating]], Table13[2024 End of Season KenPom Rating], 0)</f>
        <v>349</v>
      </c>
      <c r="H340">
        <f>Table13[[#This Row],[2024 End of Season KenPom Rank]]-Table13[[#This Row],[Pre Season Elo Rank]]</f>
        <v>10</v>
      </c>
      <c r="I340">
        <f>VLOOKUP(Table13[[#This Row],[Team]], '2025 Data'!$A$2:$AC$365, MATCH("AdjEM", '2025 Data'!$A$1:$AC$1, 0),FALSE)</f>
        <v>-15.9</v>
      </c>
      <c r="J340">
        <f>_xlfn.RANK.EQ(Table13[[#This Row],[2025 KenPom Prediction]], Table13[2025 KenPom Prediction], 0)</f>
        <v>343</v>
      </c>
    </row>
    <row r="341" spans="1:10" x14ac:dyDescent="0.45">
      <c r="A341">
        <f>_xlfn.RANK.EQ(Table13[[#This Row],[Pre Season ELO]], Table13[Pre Season ELO], 0)</f>
        <v>340</v>
      </c>
      <c r="B341" t="s">
        <v>373</v>
      </c>
      <c r="C341" t="s">
        <v>143</v>
      </c>
      <c r="D341" t="str">
        <f>VLOOKUP(Table13[[#This Row],[conference_idx]], Index!$A$2:$B$32, 2, FALSE)</f>
        <v>SoCon</v>
      </c>
      <c r="E341" s="2">
        <v>1216.22924215117</v>
      </c>
      <c r="F341">
        <f>VLOOKUP(Table13[[#This Row],[Team]], '2024 Data'!$A$2:$AC$365, MATCH("AdjEM", '2024 Data'!$A$1:$AC$1,0),FALSE)</f>
        <v>-6.9000000000000101</v>
      </c>
      <c r="G341">
        <f>_xlfn.RANK.EQ(Table13[[#This Row],[2024 End of Season KenPom Rating]], Table13[2024 End of Season KenPom Rating], 0)</f>
        <v>257</v>
      </c>
      <c r="H341">
        <f>Table13[[#This Row],[2024 End of Season KenPom Rank]]-Table13[[#This Row],[Pre Season Elo Rank]]</f>
        <v>-83</v>
      </c>
      <c r="I341">
        <f>VLOOKUP(Table13[[#This Row],[Team]], '2025 Data'!$A$2:$AC$365, MATCH("AdjEM", '2025 Data'!$A$1:$AC$1, 0),FALSE)</f>
        <v>-16</v>
      </c>
      <c r="J341">
        <f>_xlfn.RANK.EQ(Table13[[#This Row],[2025 KenPom Prediction]], Table13[2025 KenPom Prediction], 0)</f>
        <v>344</v>
      </c>
    </row>
    <row r="342" spans="1:10" x14ac:dyDescent="0.45">
      <c r="A342">
        <f>_xlfn.RANK.EQ(Table13[[#This Row],[Pre Season ELO]], Table13[Pre Season ELO], 0)</f>
        <v>341</v>
      </c>
      <c r="B342" t="s">
        <v>374</v>
      </c>
      <c r="C342" t="s">
        <v>135</v>
      </c>
      <c r="D342" t="str">
        <f>VLOOKUP(Table13[[#This Row],[conference_idx]], Index!$A$2:$B$32, 2, FALSE)</f>
        <v>MAC</v>
      </c>
      <c r="E342" s="2">
        <v>1214.9169151979299</v>
      </c>
      <c r="F342">
        <f>VLOOKUP(Table13[[#This Row],[Team]], '2024 Data'!$A$2:$AC$365, MATCH("AdjEM", '2024 Data'!$A$1:$AC$1,0),FALSE)</f>
        <v>-19.7</v>
      </c>
      <c r="G342">
        <f>_xlfn.RANK.EQ(Table13[[#This Row],[2024 End of Season KenPom Rating]], Table13[2024 End of Season KenPom Rating], 0)</f>
        <v>349</v>
      </c>
      <c r="H342">
        <f>Table13[[#This Row],[2024 End of Season KenPom Rank]]-Table13[[#This Row],[Pre Season Elo Rank]]</f>
        <v>8</v>
      </c>
      <c r="I342">
        <f>VLOOKUP(Table13[[#This Row],[Team]], '2025 Data'!$A$2:$AC$365, MATCH("AdjEM", '2025 Data'!$A$1:$AC$1, 0),FALSE)</f>
        <v>-16.399999999999999</v>
      </c>
      <c r="J342">
        <f>_xlfn.RANK.EQ(Table13[[#This Row],[2025 KenPom Prediction]], Table13[2025 KenPom Prediction], 0)</f>
        <v>347</v>
      </c>
    </row>
    <row r="343" spans="1:10" x14ac:dyDescent="0.45">
      <c r="A343">
        <f>_xlfn.RANK.EQ(Table13[[#This Row],[Pre Season ELO]], Table13[Pre Season ELO], 0)</f>
        <v>342</v>
      </c>
      <c r="B343" t="s">
        <v>375</v>
      </c>
      <c r="C343" t="s">
        <v>276</v>
      </c>
      <c r="D343" t="str">
        <f>VLOOKUP(Table13[[#This Row],[conference_idx]], Index!$A$2:$B$32, 2, FALSE)</f>
        <v>Ohio Valley</v>
      </c>
      <c r="E343" s="2">
        <v>1214.86382889843</v>
      </c>
      <c r="F343">
        <f>VLOOKUP(Table13[[#This Row],[Team]], '2024 Data'!$A$2:$AC$365, MATCH("AdjEM", '2024 Data'!$A$1:$AC$1,0),FALSE)</f>
        <v>-22.5</v>
      </c>
      <c r="G343">
        <f>_xlfn.RANK.EQ(Table13[[#This Row],[2024 End of Season KenPom Rating]], Table13[2024 End of Season KenPom Rating], 0)</f>
        <v>358</v>
      </c>
      <c r="H343">
        <f>Table13[[#This Row],[2024 End of Season KenPom Rank]]-Table13[[#This Row],[Pre Season Elo Rank]]</f>
        <v>16</v>
      </c>
      <c r="I343">
        <f>VLOOKUP(Table13[[#This Row],[Team]], '2025 Data'!$A$2:$AC$365, MATCH("AdjEM", '2025 Data'!$A$1:$AC$1, 0),FALSE)</f>
        <v>-16.2</v>
      </c>
      <c r="J343">
        <f>_xlfn.RANK.EQ(Table13[[#This Row],[2025 KenPom Prediction]], Table13[2025 KenPom Prediction], 0)</f>
        <v>346</v>
      </c>
    </row>
    <row r="344" spans="1:10" x14ac:dyDescent="0.45">
      <c r="A344">
        <f>_xlfn.RANK.EQ(Table13[[#This Row],[Pre Season ELO]], Table13[Pre Season ELO], 0)</f>
        <v>343</v>
      </c>
      <c r="B344" t="s">
        <v>376</v>
      </c>
      <c r="C344" t="s">
        <v>276</v>
      </c>
      <c r="D344" t="str">
        <f>VLOOKUP(Table13[[#This Row],[conference_idx]], Index!$A$2:$B$32, 2, FALSE)</f>
        <v>Ohio Valley</v>
      </c>
      <c r="E344" s="2">
        <v>1208.3501742262899</v>
      </c>
      <c r="F344">
        <f>VLOOKUP(Table13[[#This Row],[Team]], '2024 Data'!$A$2:$AC$365, MATCH("AdjEM", '2024 Data'!$A$1:$AC$1,0),FALSE)</f>
        <v>-4.2</v>
      </c>
      <c r="G344">
        <f>_xlfn.RANK.EQ(Table13[[#This Row],[2024 End of Season KenPom Rating]], Table13[2024 End of Season KenPom Rating], 0)</f>
        <v>218</v>
      </c>
      <c r="H344">
        <f>Table13[[#This Row],[2024 End of Season KenPom Rank]]-Table13[[#This Row],[Pre Season Elo Rank]]</f>
        <v>-125</v>
      </c>
      <c r="I344">
        <f>VLOOKUP(Table13[[#This Row],[Team]], '2025 Data'!$A$2:$AC$365, MATCH("AdjEM", '2025 Data'!$A$1:$AC$1, 0),FALSE)</f>
        <v>-15.5</v>
      </c>
      <c r="J344">
        <f>_xlfn.RANK.EQ(Table13[[#This Row],[2025 KenPom Prediction]], Table13[2025 KenPom Prediction], 0)</f>
        <v>338</v>
      </c>
    </row>
    <row r="345" spans="1:10" x14ac:dyDescent="0.45">
      <c r="A345">
        <f>_xlfn.RANK.EQ(Table13[[#This Row],[Pre Season ELO]], Table13[Pre Season ELO], 0)</f>
        <v>344</v>
      </c>
      <c r="B345" t="s">
        <v>377</v>
      </c>
      <c r="C345" t="s">
        <v>104</v>
      </c>
      <c r="D345" t="str">
        <f>VLOOKUP(Table13[[#This Row],[conference_idx]], Index!$A$2:$B$32, 2, FALSE)</f>
        <v>Southland</v>
      </c>
      <c r="E345" s="2">
        <v>1207.1796779056999</v>
      </c>
      <c r="F345">
        <f>VLOOKUP(Table13[[#This Row],[Team]], '2024 Data'!$A$2:$AC$365, MATCH("AdjEM", '2024 Data'!$A$1:$AC$1,0),FALSE)</f>
        <v>-18.399999999999999</v>
      </c>
      <c r="G345">
        <f>_xlfn.RANK.EQ(Table13[[#This Row],[2024 End of Season KenPom Rating]], Table13[2024 End of Season KenPom Rating], 0)</f>
        <v>344</v>
      </c>
      <c r="H345">
        <f>Table13[[#This Row],[2024 End of Season KenPom Rank]]-Table13[[#This Row],[Pre Season Elo Rank]]</f>
        <v>0</v>
      </c>
      <c r="I345">
        <f>VLOOKUP(Table13[[#This Row],[Team]], '2025 Data'!$A$2:$AC$365, MATCH("AdjEM", '2025 Data'!$A$1:$AC$1, 0),FALSE)</f>
        <v>-16.399999999999999</v>
      </c>
      <c r="J345">
        <f>_xlfn.RANK.EQ(Table13[[#This Row],[2025 KenPom Prediction]], Table13[2025 KenPom Prediction], 0)</f>
        <v>347</v>
      </c>
    </row>
    <row r="346" spans="1:10" x14ac:dyDescent="0.45">
      <c r="A346">
        <f>_xlfn.RANK.EQ(Table13[[#This Row],[Pre Season ELO]], Table13[Pre Season ELO], 0)</f>
        <v>345</v>
      </c>
      <c r="B346" t="s">
        <v>378</v>
      </c>
      <c r="C346" t="s">
        <v>225</v>
      </c>
      <c r="D346" t="str">
        <f>VLOOKUP(Table13[[#This Row],[conference_idx]], Index!$A$2:$B$32, 2, FALSE)</f>
        <v>Patriot League</v>
      </c>
      <c r="E346" s="2">
        <v>1206.7055986022799</v>
      </c>
      <c r="F346">
        <f>VLOOKUP(Table13[[#This Row],[Team]], '2024 Data'!$A$2:$AC$365, MATCH("AdjEM", '2024 Data'!$A$1:$AC$1,0),FALSE)</f>
        <v>-20.3</v>
      </c>
      <c r="G346">
        <f>_xlfn.RANK.EQ(Table13[[#This Row],[2024 End of Season KenPom Rating]], Table13[2024 End of Season KenPom Rating], 0)</f>
        <v>352</v>
      </c>
      <c r="H346">
        <f>Table13[[#This Row],[2024 End of Season KenPom Rank]]-Table13[[#This Row],[Pre Season Elo Rank]]</f>
        <v>7</v>
      </c>
      <c r="I346">
        <f>VLOOKUP(Table13[[#This Row],[Team]], '2025 Data'!$A$2:$AC$365, MATCH("AdjEM", '2025 Data'!$A$1:$AC$1, 0),FALSE)</f>
        <v>-17</v>
      </c>
      <c r="J346">
        <f>_xlfn.RANK.EQ(Table13[[#This Row],[2025 KenPom Prediction]], Table13[2025 KenPom Prediction], 0)</f>
        <v>350</v>
      </c>
    </row>
    <row r="347" spans="1:10" x14ac:dyDescent="0.45">
      <c r="A347">
        <f>_xlfn.RANK.EQ(Table13[[#This Row],[Pre Season ELO]], Table13[Pre Season ELO], 0)</f>
        <v>346</v>
      </c>
      <c r="B347" t="s">
        <v>379</v>
      </c>
      <c r="C347" t="s">
        <v>175</v>
      </c>
      <c r="D347" t="str">
        <f>VLOOKUP(Table13[[#This Row],[conference_idx]], Index!$A$2:$B$32, 2, FALSE)</f>
        <v>Horizon</v>
      </c>
      <c r="E347" s="2">
        <v>1206.51621707559</v>
      </c>
      <c r="F347">
        <f>VLOOKUP(Table13[[#This Row],[Team]], '2024 Data'!$A$2:$AC$365, MATCH("AdjEM", '2024 Data'!$A$1:$AC$1,0),FALSE)</f>
        <v>-20.6</v>
      </c>
      <c r="G347">
        <f>_xlfn.RANK.EQ(Table13[[#This Row],[2024 End of Season KenPom Rating]], Table13[2024 End of Season KenPom Rating], 0)</f>
        <v>353</v>
      </c>
      <c r="H347">
        <f>Table13[[#This Row],[2024 End of Season KenPom Rank]]-Table13[[#This Row],[Pre Season Elo Rank]]</f>
        <v>7</v>
      </c>
      <c r="I347">
        <f>VLOOKUP(Table13[[#This Row],[Team]], '2025 Data'!$A$2:$AC$365, MATCH("AdjEM", '2025 Data'!$A$1:$AC$1, 0),FALSE)</f>
        <v>-15.4</v>
      </c>
      <c r="J347">
        <f>_xlfn.RANK.EQ(Table13[[#This Row],[2025 KenPom Prediction]], Table13[2025 KenPom Prediction], 0)</f>
        <v>337</v>
      </c>
    </row>
    <row r="348" spans="1:10" x14ac:dyDescent="0.45">
      <c r="A348">
        <f>_xlfn.RANK.EQ(Table13[[#This Row],[Pre Season ELO]], Table13[Pre Season ELO], 0)</f>
        <v>347</v>
      </c>
      <c r="B348" t="s">
        <v>380</v>
      </c>
      <c r="C348" t="s">
        <v>287</v>
      </c>
      <c r="D348" t="str">
        <f>VLOOKUP(Table13[[#This Row],[conference_idx]], Index!$A$2:$B$32, 2, FALSE)</f>
        <v>SWAC</v>
      </c>
      <c r="E348" s="2">
        <v>1206.2405528023401</v>
      </c>
      <c r="F348">
        <f>VLOOKUP(Table13[[#This Row],[Team]], '2024 Data'!$A$2:$AC$365, MATCH("AdjEM", '2024 Data'!$A$1:$AC$1,0),FALSE)</f>
        <v>-16.5</v>
      </c>
      <c r="G348">
        <f>_xlfn.RANK.EQ(Table13[[#This Row],[2024 End of Season KenPom Rating]], Table13[2024 End of Season KenPom Rating], 0)</f>
        <v>332</v>
      </c>
      <c r="H348">
        <f>Table13[[#This Row],[2024 End of Season KenPom Rank]]-Table13[[#This Row],[Pre Season Elo Rank]]</f>
        <v>-15</v>
      </c>
      <c r="I348">
        <f>VLOOKUP(Table13[[#This Row],[Team]], '2025 Data'!$A$2:$AC$365, MATCH("AdjEM", '2025 Data'!$A$1:$AC$1, 0),FALSE)</f>
        <v>-15.5</v>
      </c>
      <c r="J348">
        <f>_xlfn.RANK.EQ(Table13[[#This Row],[2025 KenPom Prediction]], Table13[2025 KenPom Prediction], 0)</f>
        <v>338</v>
      </c>
    </row>
    <row r="349" spans="1:10" x14ac:dyDescent="0.45">
      <c r="A349">
        <f>_xlfn.RANK.EQ(Table13[[#This Row],[Pre Season ELO]], Table13[Pre Season ELO], 0)</f>
        <v>348</v>
      </c>
      <c r="B349" t="s">
        <v>381</v>
      </c>
      <c r="C349" t="s">
        <v>287</v>
      </c>
      <c r="D349" t="str">
        <f>VLOOKUP(Table13[[#This Row],[conference_idx]], Index!$A$2:$B$32, 2, FALSE)</f>
        <v>SWAC</v>
      </c>
      <c r="E349" s="2">
        <v>1204.4178248952401</v>
      </c>
      <c r="F349">
        <f>VLOOKUP(Table13[[#This Row],[Team]], '2024 Data'!$A$2:$AC$365, MATCH("AdjEM", '2024 Data'!$A$1:$AC$1,0),FALSE)</f>
        <v>-14.4</v>
      </c>
      <c r="G349">
        <f>_xlfn.RANK.EQ(Table13[[#This Row],[2024 End of Season KenPom Rating]], Table13[2024 End of Season KenPom Rating], 0)</f>
        <v>326</v>
      </c>
      <c r="H349">
        <f>Table13[[#This Row],[2024 End of Season KenPom Rank]]-Table13[[#This Row],[Pre Season Elo Rank]]</f>
        <v>-22</v>
      </c>
      <c r="I349">
        <f>VLOOKUP(Table13[[#This Row],[Team]], '2025 Data'!$A$2:$AC$365, MATCH("AdjEM", '2025 Data'!$A$1:$AC$1, 0),FALSE)</f>
        <v>-15.5</v>
      </c>
      <c r="J349">
        <f>_xlfn.RANK.EQ(Table13[[#This Row],[2025 KenPom Prediction]], Table13[2025 KenPom Prediction], 0)</f>
        <v>338</v>
      </c>
    </row>
    <row r="350" spans="1:10" x14ac:dyDescent="0.45">
      <c r="A350">
        <f>_xlfn.RANK.EQ(Table13[[#This Row],[Pre Season ELO]], Table13[Pre Season ELO], 0)</f>
        <v>349</v>
      </c>
      <c r="B350" t="s">
        <v>382</v>
      </c>
      <c r="C350" t="s">
        <v>304</v>
      </c>
      <c r="D350" t="str">
        <f>VLOOKUP(Table13[[#This Row],[conference_idx]], Index!$A$2:$B$32, 2, FALSE)</f>
        <v>NEC</v>
      </c>
      <c r="E350" s="2">
        <v>1203.8820707533901</v>
      </c>
      <c r="F350">
        <f>VLOOKUP(Table13[[#This Row],[Team]], '2024 Data'!$A$2:$AC$365, MATCH("AdjEM", '2024 Data'!$A$1:$AC$1,0),FALSE)</f>
        <v>-15.3</v>
      </c>
      <c r="G350">
        <f>_xlfn.RANK.EQ(Table13[[#This Row],[2024 End of Season KenPom Rating]], Table13[2024 End of Season KenPom Rating], 0)</f>
        <v>329</v>
      </c>
      <c r="H350">
        <f>Table13[[#This Row],[2024 End of Season KenPom Rank]]-Table13[[#This Row],[Pre Season Elo Rank]]</f>
        <v>-20</v>
      </c>
      <c r="I350">
        <f>VLOOKUP(Table13[[#This Row],[Team]], '2025 Data'!$A$2:$AC$365, MATCH("AdjEM", '2025 Data'!$A$1:$AC$1, 0),FALSE)</f>
        <v>-17.3</v>
      </c>
      <c r="J350">
        <f>_xlfn.RANK.EQ(Table13[[#This Row],[2025 KenPom Prediction]], Table13[2025 KenPom Prediction], 0)</f>
        <v>352</v>
      </c>
    </row>
    <row r="351" spans="1:10" x14ac:dyDescent="0.45">
      <c r="A351">
        <f>_xlfn.RANK.EQ(Table13[[#This Row],[Pre Season ELO]], Table13[Pre Season ELO], 0)</f>
        <v>350</v>
      </c>
      <c r="B351" t="s">
        <v>383</v>
      </c>
      <c r="C351" t="s">
        <v>123</v>
      </c>
      <c r="D351" t="str">
        <f>VLOOKUP(Table13[[#This Row],[conference_idx]], Index!$A$2:$B$32, 2, FALSE)</f>
        <v>Big South</v>
      </c>
      <c r="E351" s="2">
        <v>1201.4680538258001</v>
      </c>
      <c r="F351">
        <f>VLOOKUP(Table13[[#This Row],[Team]], '2024 Data'!$A$2:$AC$365, MATCH("AdjEM", '2024 Data'!$A$1:$AC$1,0),FALSE)</f>
        <v>-10</v>
      </c>
      <c r="G351">
        <f>_xlfn.RANK.EQ(Table13[[#This Row],[2024 End of Season KenPom Rating]], Table13[2024 End of Season KenPom Rating], 0)</f>
        <v>291</v>
      </c>
      <c r="H351">
        <f>Table13[[#This Row],[2024 End of Season KenPom Rank]]-Table13[[#This Row],[Pre Season Elo Rank]]</f>
        <v>-59</v>
      </c>
      <c r="I351">
        <f>VLOOKUP(Table13[[#This Row],[Team]], '2025 Data'!$A$2:$AC$365, MATCH("AdjEM", '2025 Data'!$A$1:$AC$1, 0),FALSE)</f>
        <v>-16.5</v>
      </c>
      <c r="J351">
        <f>_xlfn.RANK.EQ(Table13[[#This Row],[2025 KenPom Prediction]], Table13[2025 KenPom Prediction], 0)</f>
        <v>349</v>
      </c>
    </row>
    <row r="352" spans="1:10" x14ac:dyDescent="0.45">
      <c r="A352">
        <f>_xlfn.RANK.EQ(Table13[[#This Row],[Pre Season ELO]], Table13[Pre Season ELO], 0)</f>
        <v>351</v>
      </c>
      <c r="B352" t="s">
        <v>384</v>
      </c>
      <c r="C352" t="s">
        <v>304</v>
      </c>
      <c r="D352" t="str">
        <f>VLOOKUP(Table13[[#This Row],[conference_idx]], Index!$A$2:$B$32, 2, FALSE)</f>
        <v>NEC</v>
      </c>
      <c r="E352" s="2">
        <v>1190.7721929541999</v>
      </c>
      <c r="F352">
        <f>VLOOKUP(Table13[[#This Row],[Team]], '2024 Data'!$A$2:$AC$365, MATCH("AdjEM", '2024 Data'!$A$1:$AC$1,0),FALSE)</f>
        <v>-22.3</v>
      </c>
      <c r="G352">
        <f>_xlfn.RANK.EQ(Table13[[#This Row],[2024 End of Season KenPom Rating]], Table13[2024 End of Season KenPom Rating], 0)</f>
        <v>356</v>
      </c>
      <c r="H352">
        <f>Table13[[#This Row],[2024 End of Season KenPom Rank]]-Table13[[#This Row],[Pre Season Elo Rank]]</f>
        <v>5</v>
      </c>
      <c r="I352">
        <f>VLOOKUP(Table13[[#This Row],[Team]], '2025 Data'!$A$2:$AC$365, MATCH("AdjEM", '2025 Data'!$A$1:$AC$1, 0),FALSE)</f>
        <v>-17.100000000000001</v>
      </c>
      <c r="J352">
        <f>_xlfn.RANK.EQ(Table13[[#This Row],[2025 KenPom Prediction]], Table13[2025 KenPom Prediction], 0)</f>
        <v>351</v>
      </c>
    </row>
    <row r="353" spans="1:10" x14ac:dyDescent="0.45">
      <c r="A353">
        <f>_xlfn.RANK.EQ(Table13[[#This Row],[Pre Season ELO]], Table13[Pre Season ELO], 0)</f>
        <v>352</v>
      </c>
      <c r="B353" t="s">
        <v>385</v>
      </c>
      <c r="C353" t="s">
        <v>117</v>
      </c>
      <c r="D353" t="str">
        <f>VLOOKUP(Table13[[#This Row],[conference_idx]], Index!$A$2:$B$32, 2, FALSE)</f>
        <v>Big West</v>
      </c>
      <c r="E353" s="2">
        <v>1188.8895602923999</v>
      </c>
      <c r="F353">
        <f>VLOOKUP(Table13[[#This Row],[Team]], '2024 Data'!$A$2:$AC$365, MATCH("AdjEM", '2024 Data'!$A$1:$AC$1,0),FALSE)</f>
        <v>-17.899999999999999</v>
      </c>
      <c r="G353">
        <f>_xlfn.RANK.EQ(Table13[[#This Row],[2024 End of Season KenPom Rating]], Table13[2024 End of Season KenPom Rating], 0)</f>
        <v>341</v>
      </c>
      <c r="H353">
        <f>Table13[[#This Row],[2024 End of Season KenPom Rank]]-Table13[[#This Row],[Pre Season Elo Rank]]</f>
        <v>-11</v>
      </c>
      <c r="I353">
        <f>VLOOKUP(Table13[[#This Row],[Team]], '2025 Data'!$A$2:$AC$365, MATCH("AdjEM", '2025 Data'!$A$1:$AC$1, 0),FALSE)</f>
        <v>-16</v>
      </c>
      <c r="J353">
        <f>_xlfn.RANK.EQ(Table13[[#This Row],[2025 KenPom Prediction]], Table13[2025 KenPom Prediction], 0)</f>
        <v>344</v>
      </c>
    </row>
    <row r="354" spans="1:10" x14ac:dyDescent="0.45">
      <c r="A354">
        <f>_xlfn.RANK.EQ(Table13[[#This Row],[Pre Season ELO]], Table13[Pre Season ELO], 0)</f>
        <v>353</v>
      </c>
      <c r="B354" t="s">
        <v>386</v>
      </c>
      <c r="C354" t="s">
        <v>304</v>
      </c>
      <c r="D354" t="str">
        <f>VLOOKUP(Table13[[#This Row],[conference_idx]], Index!$A$2:$B$32, 2, FALSE)</f>
        <v>NEC</v>
      </c>
      <c r="E354" s="2">
        <v>1181.5441158184301</v>
      </c>
      <c r="F354">
        <f>VLOOKUP(Table13[[#This Row],[Team]], '2024 Data'!$A$2:$AC$365, MATCH("AdjEM", '2024 Data'!$A$1:$AC$1,0),FALSE)</f>
        <v>0</v>
      </c>
      <c r="G354">
        <f>_xlfn.RANK.EQ(Table13[[#This Row],[2024 End of Season KenPom Rating]], Table13[2024 End of Season KenPom Rating], 0)</f>
        <v>162</v>
      </c>
      <c r="H354">
        <f>Table13[[#This Row],[2024 End of Season KenPom Rank]]-Table13[[#This Row],[Pre Season Elo Rank]]</f>
        <v>-191</v>
      </c>
      <c r="I354">
        <f>VLOOKUP(Table13[[#This Row],[Team]], '2025 Data'!$A$2:$AC$365, MATCH("AdjEM", '2025 Data'!$A$1:$AC$1, 0),FALSE)</f>
        <v>-19</v>
      </c>
      <c r="J354">
        <f>_xlfn.RANK.EQ(Table13[[#This Row],[2025 KenPom Prediction]], Table13[2025 KenPom Prediction], 0)</f>
        <v>356</v>
      </c>
    </row>
    <row r="355" spans="1:10" x14ac:dyDescent="0.45">
      <c r="A355">
        <f>_xlfn.RANK.EQ(Table13[[#This Row],[Pre Season ELO]], Table13[Pre Season ELO], 0)</f>
        <v>354</v>
      </c>
      <c r="B355" t="s">
        <v>387</v>
      </c>
      <c r="C355" t="s">
        <v>304</v>
      </c>
      <c r="D355" t="str">
        <f>VLOOKUP(Table13[[#This Row],[conference_idx]], Index!$A$2:$B$32, 2, FALSE)</f>
        <v>NEC</v>
      </c>
      <c r="E355" s="2">
        <v>1179.2800736105701</v>
      </c>
      <c r="F355">
        <f>VLOOKUP(Table13[[#This Row],[Team]], '2024 Data'!$A$2:$AC$365, MATCH("AdjEM", '2024 Data'!$A$1:$AC$1,0),FALSE)</f>
        <v>-18.899999999999999</v>
      </c>
      <c r="G355">
        <f>_xlfn.RANK.EQ(Table13[[#This Row],[2024 End of Season KenPom Rating]], Table13[2024 End of Season KenPom Rating], 0)</f>
        <v>345</v>
      </c>
      <c r="H355">
        <f>Table13[[#This Row],[2024 End of Season KenPom Rank]]-Table13[[#This Row],[Pre Season Elo Rank]]</f>
        <v>-9</v>
      </c>
      <c r="I355">
        <f>VLOOKUP(Table13[[#This Row],[Team]], '2025 Data'!$A$2:$AC$365, MATCH("AdjEM", '2025 Data'!$A$1:$AC$1, 0),FALSE)</f>
        <v>-18</v>
      </c>
      <c r="J355">
        <f>_xlfn.RANK.EQ(Table13[[#This Row],[2025 KenPom Prediction]], Table13[2025 KenPom Prediction], 0)</f>
        <v>354</v>
      </c>
    </row>
    <row r="356" spans="1:10" x14ac:dyDescent="0.45">
      <c r="A356">
        <f>_xlfn.RANK.EQ(Table13[[#This Row],[Pre Season ELO]], Table13[Pre Season ELO], 0)</f>
        <v>355</v>
      </c>
      <c r="B356" t="s">
        <v>388</v>
      </c>
      <c r="C356" t="s">
        <v>104</v>
      </c>
      <c r="D356" t="str">
        <f>VLOOKUP(Table13[[#This Row],[conference_idx]], Index!$A$2:$B$32, 2, FALSE)</f>
        <v>Southland</v>
      </c>
      <c r="E356" s="2">
        <v>1178.0408134459201</v>
      </c>
      <c r="F356">
        <f>VLOOKUP(Table13[[#This Row],[Team]], '2024 Data'!$A$2:$AC$365, MATCH("AdjEM", '2024 Data'!$A$1:$AC$1,0),FALSE)</f>
        <v>-22.4</v>
      </c>
      <c r="G356">
        <f>_xlfn.RANK.EQ(Table13[[#This Row],[2024 End of Season KenPom Rating]], Table13[2024 End of Season KenPom Rating], 0)</f>
        <v>357</v>
      </c>
      <c r="H356">
        <f>Table13[[#This Row],[2024 End of Season KenPom Rank]]-Table13[[#This Row],[Pre Season Elo Rank]]</f>
        <v>2</v>
      </c>
      <c r="I356">
        <f>VLOOKUP(Table13[[#This Row],[Team]], '2025 Data'!$A$2:$AC$365, MATCH("AdjEM", '2025 Data'!$A$1:$AC$1, 0),FALSE)</f>
        <v>-19.100000000000001</v>
      </c>
      <c r="J356">
        <f>_xlfn.RANK.EQ(Table13[[#This Row],[2025 KenPom Prediction]], Table13[2025 KenPom Prediction], 0)</f>
        <v>357</v>
      </c>
    </row>
    <row r="357" spans="1:10" x14ac:dyDescent="0.45">
      <c r="A357">
        <f>_xlfn.RANK.EQ(Table13[[#This Row],[Pre Season ELO]], Table13[Pre Season ELO], 0)</f>
        <v>356</v>
      </c>
      <c r="B357" t="s">
        <v>389</v>
      </c>
      <c r="C357" t="s">
        <v>304</v>
      </c>
      <c r="D357" t="str">
        <f>VLOOKUP(Table13[[#This Row],[conference_idx]], Index!$A$2:$B$32, 2, FALSE)</f>
        <v>NEC</v>
      </c>
      <c r="E357" s="2">
        <v>1177.5423895567501</v>
      </c>
      <c r="F357">
        <f>VLOOKUP(Table13[[#This Row],[Team]], '2024 Data'!$A$2:$AC$365, MATCH("AdjEM", '2024 Data'!$A$1:$AC$1,0),FALSE)</f>
        <v>-22.9</v>
      </c>
      <c r="G357">
        <f>_xlfn.RANK.EQ(Table13[[#This Row],[2024 End of Season KenPom Rating]], Table13[2024 End of Season KenPom Rating], 0)</f>
        <v>360</v>
      </c>
      <c r="H357">
        <f>Table13[[#This Row],[2024 End of Season KenPom Rank]]-Table13[[#This Row],[Pre Season Elo Rank]]</f>
        <v>4</v>
      </c>
      <c r="I357">
        <f>VLOOKUP(Table13[[#This Row],[Team]], '2025 Data'!$A$2:$AC$365, MATCH("AdjEM", '2025 Data'!$A$1:$AC$1, 0),FALSE)</f>
        <v>-19.3</v>
      </c>
      <c r="J357">
        <f>_xlfn.RANK.EQ(Table13[[#This Row],[2025 KenPom Prediction]], Table13[2025 KenPom Prediction], 0)</f>
        <v>358</v>
      </c>
    </row>
    <row r="358" spans="1:10" x14ac:dyDescent="0.45">
      <c r="A358">
        <f>_xlfn.RANK.EQ(Table13[[#This Row],[Pre Season ELO]], Table13[Pre Season ELO], 0)</f>
        <v>357</v>
      </c>
      <c r="B358" t="s">
        <v>390</v>
      </c>
      <c r="C358" t="s">
        <v>287</v>
      </c>
      <c r="D358" t="str">
        <f>VLOOKUP(Table13[[#This Row],[conference_idx]], Index!$A$2:$B$32, 2, FALSE)</f>
        <v>SWAC</v>
      </c>
      <c r="E358" s="2">
        <v>1162.42530461876</v>
      </c>
      <c r="F358">
        <f>VLOOKUP(Table13[[#This Row],[Team]], '2024 Data'!$A$2:$AC$365, MATCH("AdjEM", '2024 Data'!$A$1:$AC$1,0),FALSE)</f>
        <v>-17.7</v>
      </c>
      <c r="G358">
        <f>_xlfn.RANK.EQ(Table13[[#This Row],[2024 End of Season KenPom Rating]], Table13[2024 End of Season KenPom Rating], 0)</f>
        <v>340</v>
      </c>
      <c r="H358">
        <f>Table13[[#This Row],[2024 End of Season KenPom Rank]]-Table13[[#This Row],[Pre Season Elo Rank]]</f>
        <v>-17</v>
      </c>
      <c r="I358">
        <f>VLOOKUP(Table13[[#This Row],[Team]], '2025 Data'!$A$2:$AC$365, MATCH("AdjEM", '2025 Data'!$A$1:$AC$1, 0),FALSE)</f>
        <v>-17.8</v>
      </c>
      <c r="J358">
        <f>_xlfn.RANK.EQ(Table13[[#This Row],[2025 KenPom Prediction]], Table13[2025 KenPom Prediction], 0)</f>
        <v>353</v>
      </c>
    </row>
    <row r="359" spans="1:10" x14ac:dyDescent="0.45">
      <c r="A359">
        <f>_xlfn.RANK.EQ(Table13[[#This Row],[Pre Season ELO]], Table13[Pre Season ELO], 0)</f>
        <v>358</v>
      </c>
      <c r="B359" t="s">
        <v>391</v>
      </c>
      <c r="C359" t="s">
        <v>104</v>
      </c>
      <c r="D359" t="str">
        <f>VLOOKUP(Table13[[#This Row],[conference_idx]], Index!$A$2:$B$32, 2, FALSE)</f>
        <v>Southland</v>
      </c>
      <c r="E359" s="2">
        <v>1150.97300986611</v>
      </c>
      <c r="F359">
        <f>VLOOKUP(Table13[[#This Row],[Team]], '2024 Data'!$A$2:$AC$365, MATCH("AdjEM", '2024 Data'!$A$1:$AC$1,0),FALSE)</f>
        <v>-16.8</v>
      </c>
      <c r="G359">
        <f>_xlfn.RANK.EQ(Table13[[#This Row],[2024 End of Season KenPom Rating]], Table13[2024 End of Season KenPom Rating], 0)</f>
        <v>334</v>
      </c>
      <c r="H359">
        <f>Table13[[#This Row],[2024 End of Season KenPom Rank]]-Table13[[#This Row],[Pre Season Elo Rank]]</f>
        <v>-24</v>
      </c>
      <c r="I359">
        <f>VLOOKUP(Table13[[#This Row],[Team]], '2025 Data'!$A$2:$AC$365, MATCH("AdjEM", '2025 Data'!$A$1:$AC$1, 0),FALSE)</f>
        <v>-21.1</v>
      </c>
      <c r="J359">
        <f>_xlfn.RANK.EQ(Table13[[#This Row],[2025 KenPom Prediction]], Table13[2025 KenPom Prediction], 0)</f>
        <v>360</v>
      </c>
    </row>
    <row r="360" spans="1:10" x14ac:dyDescent="0.45">
      <c r="A360">
        <f>_xlfn.RANK.EQ(Table13[[#This Row],[Pre Season ELO]], Table13[Pre Season ELO], 0)</f>
        <v>359</v>
      </c>
      <c r="B360" t="s">
        <v>392</v>
      </c>
      <c r="C360" t="s">
        <v>287</v>
      </c>
      <c r="D360" t="str">
        <f>VLOOKUP(Table13[[#This Row],[conference_idx]], Index!$A$2:$B$32, 2, FALSE)</f>
        <v>SWAC</v>
      </c>
      <c r="E360" s="2">
        <v>1134.90723448218</v>
      </c>
      <c r="F360">
        <f>VLOOKUP(Table13[[#This Row],[Team]], '2024 Data'!$A$2:$AC$365, MATCH("AdjEM", '2024 Data'!$A$1:$AC$1,0),FALSE)</f>
        <v>-16.7</v>
      </c>
      <c r="G360">
        <f>_xlfn.RANK.EQ(Table13[[#This Row],[2024 End of Season KenPom Rating]], Table13[2024 End of Season KenPom Rating], 0)</f>
        <v>333</v>
      </c>
      <c r="H360">
        <f>Table13[[#This Row],[2024 End of Season KenPom Rank]]-Table13[[#This Row],[Pre Season Elo Rank]]</f>
        <v>-26</v>
      </c>
      <c r="I360">
        <f>VLOOKUP(Table13[[#This Row],[Team]], '2025 Data'!$A$2:$AC$365, MATCH("AdjEM", '2025 Data'!$A$1:$AC$1, 0),FALSE)</f>
        <v>-18.8</v>
      </c>
      <c r="J360">
        <f>_xlfn.RANK.EQ(Table13[[#This Row],[2025 KenPom Prediction]], Table13[2025 KenPom Prediction], 0)</f>
        <v>355</v>
      </c>
    </row>
    <row r="361" spans="1:10" x14ac:dyDescent="0.45">
      <c r="A361">
        <f>_xlfn.RANK.EQ(Table13[[#This Row],[Pre Season ELO]], Table13[Pre Season ELO], 0)</f>
        <v>360</v>
      </c>
      <c r="B361" t="s">
        <v>393</v>
      </c>
      <c r="C361" t="s">
        <v>254</v>
      </c>
      <c r="D361" t="str">
        <f>VLOOKUP(Table13[[#This Row],[conference_idx]], Index!$A$2:$B$32, 2, FALSE)</f>
        <v>MEAC</v>
      </c>
      <c r="E361" s="2">
        <v>1114.93195300705</v>
      </c>
      <c r="F361">
        <f>VLOOKUP(Table13[[#This Row],[Team]], '2024 Data'!$A$2:$AC$365, MATCH("AdjEM", '2024 Data'!$A$1:$AC$1,0),FALSE)</f>
        <v>-19.7</v>
      </c>
      <c r="G361">
        <f>_xlfn.RANK.EQ(Table13[[#This Row],[2024 End of Season KenPom Rating]], Table13[2024 End of Season KenPom Rating], 0)</f>
        <v>349</v>
      </c>
      <c r="H361">
        <f>Table13[[#This Row],[2024 End of Season KenPom Rank]]-Table13[[#This Row],[Pre Season Elo Rank]]</f>
        <v>-11</v>
      </c>
      <c r="I361">
        <f>VLOOKUP(Table13[[#This Row],[Team]], '2025 Data'!$A$2:$AC$365, MATCH("AdjEM", '2025 Data'!$A$1:$AC$1, 0),FALSE)</f>
        <v>-22.5</v>
      </c>
      <c r="J361">
        <f>_xlfn.RANK.EQ(Table13[[#This Row],[2025 KenPom Prediction]], Table13[2025 KenPom Prediction], 0)</f>
        <v>362</v>
      </c>
    </row>
    <row r="362" spans="1:10" x14ac:dyDescent="0.45">
      <c r="A362">
        <f>_xlfn.RANK.EQ(Table13[[#This Row],[Pre Season ELO]], Table13[Pre Season ELO], 0)</f>
        <v>361</v>
      </c>
      <c r="B362" t="s">
        <v>394</v>
      </c>
      <c r="C362" t="s">
        <v>143</v>
      </c>
      <c r="D362" t="str">
        <f>VLOOKUP(Table13[[#This Row],[conference_idx]], Index!$A$2:$B$32, 2, FALSE)</f>
        <v>SoCon</v>
      </c>
      <c r="E362" s="2">
        <v>1105.17164296126</v>
      </c>
      <c r="F362">
        <f>VLOOKUP(Table13[[#This Row],[Team]], '2024 Data'!$A$2:$AC$365, MATCH("AdjEM", '2024 Data'!$A$1:$AC$1,0),FALSE)</f>
        <v>-22</v>
      </c>
      <c r="G362">
        <f>_xlfn.RANK.EQ(Table13[[#This Row],[2024 End of Season KenPom Rating]], Table13[2024 End of Season KenPom Rating], 0)</f>
        <v>355</v>
      </c>
      <c r="H362">
        <f>Table13[[#This Row],[2024 End of Season KenPom Rank]]-Table13[[#This Row],[Pre Season Elo Rank]]</f>
        <v>-6</v>
      </c>
      <c r="I362">
        <f>VLOOKUP(Table13[[#This Row],[Team]], '2025 Data'!$A$2:$AC$365, MATCH("AdjEM", '2025 Data'!$A$1:$AC$1, 0),FALSE)</f>
        <v>-20.399999999999999</v>
      </c>
      <c r="J362">
        <f>_xlfn.RANK.EQ(Table13[[#This Row],[2025 KenPom Prediction]], Table13[2025 KenPom Prediction], 0)</f>
        <v>359</v>
      </c>
    </row>
    <row r="363" spans="1:10" x14ac:dyDescent="0.45">
      <c r="A363">
        <f>_xlfn.RANK.EQ(Table13[[#This Row],[Pre Season ELO]], Table13[Pre Season ELO], 0)</f>
        <v>362</v>
      </c>
      <c r="B363" t="s">
        <v>395</v>
      </c>
      <c r="C363" t="s">
        <v>175</v>
      </c>
      <c r="D363" t="str">
        <f>VLOOKUP(Table13[[#This Row],[conference_idx]], Index!$A$2:$B$32, 2, FALSE)</f>
        <v>Horizon</v>
      </c>
      <c r="E363" s="2">
        <v>1097.6793841634001</v>
      </c>
      <c r="F363">
        <f>VLOOKUP(Table13[[#This Row],[Team]], '2024 Data'!$A$2:$AC$365, MATCH("AdjEM", '2024 Data'!$A$1:$AC$1,0),FALSE)</f>
        <v>-25.6</v>
      </c>
      <c r="G363">
        <f>_xlfn.RANK.EQ(Table13[[#This Row],[2024 End of Season KenPom Rating]], Table13[2024 End of Season KenPom Rating], 0)</f>
        <v>362</v>
      </c>
      <c r="H363">
        <f>Table13[[#This Row],[2024 End of Season KenPom Rank]]-Table13[[#This Row],[Pre Season Elo Rank]]</f>
        <v>0</v>
      </c>
      <c r="I363">
        <f>VLOOKUP(Table13[[#This Row],[Team]], '2025 Data'!$A$2:$AC$365, MATCH("AdjEM", '2025 Data'!$A$1:$AC$1, 0),FALSE)</f>
        <v>-21.9</v>
      </c>
      <c r="J363">
        <f>_xlfn.RANK.EQ(Table13[[#This Row],[2025 KenPom Prediction]], Table13[2025 KenPom Prediction], 0)</f>
        <v>361</v>
      </c>
    </row>
    <row r="364" spans="1:10" x14ac:dyDescent="0.45">
      <c r="A364">
        <f>_xlfn.RANK.EQ(Table13[[#This Row],[Pre Season ELO]], Table13[Pre Season ELO], 0)</f>
        <v>363</v>
      </c>
      <c r="B364" t="s">
        <v>396</v>
      </c>
      <c r="C364" t="s">
        <v>254</v>
      </c>
      <c r="D364" t="str">
        <f>VLOOKUP(Table13[[#This Row],[conference_idx]], Index!$A$2:$B$32, 2, FALSE)</f>
        <v>MEAC</v>
      </c>
      <c r="E364" s="2">
        <v>1088.2682852640801</v>
      </c>
      <c r="F364">
        <f>VLOOKUP(Table13[[#This Row],[Team]], '2024 Data'!$A$2:$AC$365, MATCH("AdjEM", '2024 Data'!$A$1:$AC$1,0),FALSE)</f>
        <v>-25.7</v>
      </c>
      <c r="G364">
        <f>_xlfn.RANK.EQ(Table13[[#This Row],[2024 End of Season KenPom Rating]], Table13[2024 End of Season KenPom Rating], 0)</f>
        <v>363</v>
      </c>
      <c r="H364">
        <f>Table13[[#This Row],[2024 End of Season KenPom Rank]]-Table13[[#This Row],[Pre Season Elo Rank]]</f>
        <v>0</v>
      </c>
      <c r="I364">
        <f>VLOOKUP(Table13[[#This Row],[Team]], '2025 Data'!$A$2:$AC$365, MATCH("AdjEM", '2025 Data'!$A$1:$AC$1, 0),FALSE)</f>
        <v>-22.6</v>
      </c>
      <c r="J364">
        <f>_xlfn.RANK.EQ(Table13[[#This Row],[2025 KenPom Prediction]], Table13[2025 KenPom Prediction], 0)</f>
        <v>363</v>
      </c>
    </row>
    <row r="365" spans="1:10" x14ac:dyDescent="0.45">
      <c r="A365">
        <f>_xlfn.RANK.EQ(Table13[[#This Row],[Pre Season ELO]], Table13[Pre Season ELO], 0)</f>
        <v>364</v>
      </c>
      <c r="B365" t="s">
        <v>397</v>
      </c>
      <c r="C365" t="s">
        <v>287</v>
      </c>
      <c r="D365" t="str">
        <f>VLOOKUP(Table13[[#This Row],[conference_idx]], Index!$A$2:$B$32, 2, FALSE)</f>
        <v>SWAC</v>
      </c>
      <c r="E365" s="2">
        <v>987.69039335257696</v>
      </c>
      <c r="F365">
        <f>VLOOKUP(Table13[[#This Row],[Team]], '2024 Data'!$A$2:$AC$365, MATCH("AdjEM", '2024 Data'!$A$1:$AC$1,0),FALSE)</f>
        <v>-30.8</v>
      </c>
      <c r="G365">
        <f>_xlfn.RANK.EQ(Table13[[#This Row],[2024 End of Season KenPom Rating]], Table13[2024 End of Season KenPom Rating], 0)</f>
        <v>364</v>
      </c>
      <c r="H365">
        <f>Table13[[#This Row],[2024 End of Season KenPom Rank]]-Table13[[#This Row],[Pre Season Elo Rank]]</f>
        <v>0</v>
      </c>
      <c r="I365">
        <f>VLOOKUP(Table13[[#This Row],[Team]], '2025 Data'!$A$2:$AC$365, MATCH("AdjEM", '2025 Data'!$A$1:$AC$1, 0),FALSE)</f>
        <v>-26.5</v>
      </c>
      <c r="J365">
        <f>_xlfn.RANK.EQ(Table13[[#This Row],[2025 KenPom Prediction]], Table13[2025 KenPom Prediction], 0)</f>
        <v>364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workbookViewId="0">
      <selection activeCell="P35" sqref="P35"/>
    </sheetView>
  </sheetViews>
  <sheetFormatPr defaultColWidth="10.6640625" defaultRowHeight="14.25" x14ac:dyDescent="0.45"/>
  <cols>
    <col min="1" max="1" width="10.6640625" customWidth="1"/>
  </cols>
  <sheetData>
    <row r="1" spans="1:5" x14ac:dyDescent="0.45">
      <c r="A1" t="s">
        <v>447</v>
      </c>
      <c r="B1" t="s">
        <v>1</v>
      </c>
      <c r="C1" t="s">
        <v>398</v>
      </c>
      <c r="D1" t="s">
        <v>454</v>
      </c>
      <c r="E1" t="s">
        <v>455</v>
      </c>
    </row>
    <row r="2" spans="1:5" x14ac:dyDescent="0.45">
      <c r="A2" t="s">
        <v>8</v>
      </c>
      <c r="B2" t="str">
        <f>VLOOKUP(A2, Index!$A$2:$B$32, 2, FALSE)</f>
        <v>SEC</v>
      </c>
      <c r="C2" s="2">
        <v>1775.21475597004</v>
      </c>
      <c r="D2" s="1" cm="1">
        <f t="array" ref="D2">_xlfn.STDEV.P(IF('Pre-Season 2024-25 Ratings'!$D$2:$D$365='Pre-Season Conference Ratings'!B2, 'Pre-Season 2024-25 Ratings'!$G$2:$G$365))</f>
        <v>66.597256805322175</v>
      </c>
      <c r="E2">
        <f>_xlfn.RANK.EQ(D2, $D$2:$D$32, 1)</f>
        <v>8</v>
      </c>
    </row>
    <row r="3" spans="1:5" x14ac:dyDescent="0.45">
      <c r="A3" t="s">
        <v>4</v>
      </c>
      <c r="B3" t="str">
        <f>VLOOKUP(A3, Index!$A$2:$B$32, 2, FALSE)</f>
        <v>Big XII</v>
      </c>
      <c r="C3" s="2">
        <v>1770.6305001682799</v>
      </c>
      <c r="D3" s="1" cm="1">
        <f t="array" ref="D3">_xlfn.STDEV.P(IF('Pre-Season 2024-25 Ratings'!$D$2:$D$365='Pre-Season Conference Ratings'!B3, 'Pre-Season 2024-25 Ratings'!$G$2:$G$365))</f>
        <v>104.5343720526523</v>
      </c>
      <c r="E3">
        <f t="shared" ref="E3:E32" si="0">_xlfn.RANK.EQ(D3, $D$2:$D$32, 1)</f>
        <v>25</v>
      </c>
    </row>
    <row r="4" spans="1:5" x14ac:dyDescent="0.45">
      <c r="A4" t="s">
        <v>19</v>
      </c>
      <c r="B4" t="str">
        <f>VLOOKUP(A4, Index!$A$2:$B$32, 2, FALSE)</f>
        <v>Big Ten</v>
      </c>
      <c r="C4" s="2">
        <v>1750.29759092418</v>
      </c>
      <c r="D4" s="1" cm="1">
        <f t="array" ref="D4">_xlfn.STDEV.P(IF('Pre-Season 2024-25 Ratings'!$D$2:$D$365='Pre-Season Conference Ratings'!B4, 'Pre-Season 2024-25 Ratings'!$G$2:$G$365))</f>
        <v>44.413807611865437</v>
      </c>
      <c r="E4">
        <f t="shared" si="0"/>
        <v>1</v>
      </c>
    </row>
    <row r="5" spans="1:5" x14ac:dyDescent="0.45">
      <c r="A5" t="s">
        <v>15</v>
      </c>
      <c r="B5" t="str">
        <f>VLOOKUP(A5, Index!$A$2:$B$32, 2, FALSE)</f>
        <v>Big East</v>
      </c>
      <c r="C5" s="2">
        <v>1731.0525963529401</v>
      </c>
      <c r="D5" s="1" cm="1">
        <f t="array" ref="D5">_xlfn.STDEV.P(IF('Pre-Season 2024-25 Ratings'!$D$2:$D$365='Pre-Season Conference Ratings'!B5, 'Pre-Season 2024-25 Ratings'!$G$2:$G$365))</f>
        <v>100.27250573478406</v>
      </c>
      <c r="E5">
        <f t="shared" si="0"/>
        <v>24</v>
      </c>
    </row>
    <row r="6" spans="1:5" x14ac:dyDescent="0.45">
      <c r="A6" t="s">
        <v>6</v>
      </c>
      <c r="B6" t="str">
        <f>VLOOKUP(A6, Index!$A$2:$B$32, 2, FALSE)</f>
        <v>ACC</v>
      </c>
      <c r="C6" s="2">
        <v>1698.0823623287899</v>
      </c>
      <c r="D6" s="1" cm="1">
        <f t="array" ref="D6">_xlfn.STDEV.P(IF('Pre-Season 2024-25 Ratings'!$D$2:$D$365='Pre-Season Conference Ratings'!B6, 'Pre-Season 2024-25 Ratings'!$G$2:$G$365))</f>
        <v>90.878002868381841</v>
      </c>
      <c r="E6">
        <f t="shared" si="0"/>
        <v>17</v>
      </c>
    </row>
    <row r="7" spans="1:5" x14ac:dyDescent="0.45">
      <c r="A7" t="s">
        <v>70</v>
      </c>
      <c r="B7" t="str">
        <f>VLOOKUP(A7, Index!$A$2:$B$32, 2, FALSE)</f>
        <v>Mountain West</v>
      </c>
      <c r="C7" s="2">
        <v>1590.0247323430001</v>
      </c>
      <c r="D7" s="1" cm="1">
        <f t="array" ref="D7">_xlfn.STDEV.P(IF('Pre-Season 2024-25 Ratings'!$D$2:$D$365='Pre-Season Conference Ratings'!B7, 'Pre-Season 2024-25 Ratings'!$G$2:$G$365))</f>
        <v>124.06362348833626</v>
      </c>
      <c r="E7">
        <f t="shared" si="0"/>
        <v>30</v>
      </c>
    </row>
    <row r="8" spans="1:5" x14ac:dyDescent="0.45">
      <c r="A8" t="s">
        <v>52</v>
      </c>
      <c r="B8" t="str">
        <f>VLOOKUP(A8, Index!$A$2:$B$32, 2, FALSE)</f>
        <v>Atlantic 10</v>
      </c>
      <c r="C8" s="2">
        <v>1586.5765600663799</v>
      </c>
      <c r="D8" s="1" cm="1">
        <f t="array" ref="D8">_xlfn.STDEV.P(IF('Pre-Season 2024-25 Ratings'!$D$2:$D$365='Pre-Season Conference Ratings'!B8, 'Pre-Season 2024-25 Ratings'!$G$2:$G$365))</f>
        <v>79.225634802556101</v>
      </c>
      <c r="E8">
        <f t="shared" si="0"/>
        <v>14</v>
      </c>
    </row>
    <row r="9" spans="1:5" x14ac:dyDescent="0.45">
      <c r="A9" t="s">
        <v>55</v>
      </c>
      <c r="B9" t="str">
        <f>VLOOKUP(A9, Index!$A$2:$B$32, 2, FALSE)</f>
        <v>American</v>
      </c>
      <c r="C9" s="2">
        <v>1564.2279395983601</v>
      </c>
      <c r="D9" s="1" cm="1">
        <f t="array" ref="D9">_xlfn.STDEV.P(IF('Pre-Season 2024-25 Ratings'!$D$2:$D$365='Pre-Season Conference Ratings'!B9, 'Pre-Season 2024-25 Ratings'!$G$2:$G$365))</f>
        <v>84.534722557919906</v>
      </c>
      <c r="E9">
        <f t="shared" si="0"/>
        <v>16</v>
      </c>
    </row>
    <row r="10" spans="1:5" x14ac:dyDescent="0.45">
      <c r="A10" t="s">
        <v>13</v>
      </c>
      <c r="B10" t="str">
        <f>VLOOKUP(A10, Index!$A$2:$B$32, 2, FALSE)</f>
        <v>WCC</v>
      </c>
      <c r="C10" s="2">
        <v>1552.40923597293</v>
      </c>
      <c r="D10" s="1" cm="1">
        <f t="array" ref="D10">_xlfn.STDEV.P(IF('Pre-Season 2024-25 Ratings'!$D$2:$D$365='Pre-Season Conference Ratings'!B10, 'Pre-Season 2024-25 Ratings'!$G$2:$G$365))</f>
        <v>166.51814046549751</v>
      </c>
      <c r="E10">
        <f t="shared" si="0"/>
        <v>31</v>
      </c>
    </row>
    <row r="11" spans="1:5" x14ac:dyDescent="0.45">
      <c r="A11" t="s">
        <v>61</v>
      </c>
      <c r="B11" t="str">
        <f>VLOOKUP(A11, Index!$A$2:$B$32, 2, FALSE)</f>
        <v>WAC</v>
      </c>
      <c r="C11" s="2">
        <v>1501.83669480445</v>
      </c>
      <c r="D11" s="1" cm="1">
        <f t="array" ref="D11">_xlfn.STDEV.P(IF('Pre-Season 2024-25 Ratings'!$D$2:$D$365='Pre-Season Conference Ratings'!B11, 'Pre-Season 2024-25 Ratings'!$G$2:$G$365))</f>
        <v>92.114835403414929</v>
      </c>
      <c r="E11">
        <f t="shared" si="0"/>
        <v>19</v>
      </c>
    </row>
    <row r="12" spans="1:5" x14ac:dyDescent="0.45">
      <c r="A12" t="s">
        <v>126</v>
      </c>
      <c r="B12" t="str">
        <f>VLOOKUP(A12, Index!$A$2:$B$32, 2, FALSE)</f>
        <v>CUSA</v>
      </c>
      <c r="C12" s="2">
        <v>1499.56180737158</v>
      </c>
      <c r="D12" s="1" cm="1">
        <f t="array" ref="D12">_xlfn.STDEV.P(IF('Pre-Season 2024-25 Ratings'!$D$2:$D$365='Pre-Season Conference Ratings'!B12, 'Pre-Season 2024-25 Ratings'!$G$2:$G$365))</f>
        <v>69.679435636331405</v>
      </c>
      <c r="E12">
        <f t="shared" si="0"/>
        <v>11</v>
      </c>
    </row>
    <row r="13" spans="1:5" x14ac:dyDescent="0.45">
      <c r="A13" t="s">
        <v>106</v>
      </c>
      <c r="B13" t="str">
        <f>VLOOKUP(A13, Index!$A$2:$B$32, 2, FALSE)</f>
        <v>Missouri Valley</v>
      </c>
      <c r="C13" s="2">
        <v>1496.8526125492299</v>
      </c>
      <c r="D13" s="1" cm="1">
        <f t="array" ref="D13">_xlfn.STDEV.P(IF('Pre-Season 2024-25 Ratings'!$D$2:$D$365='Pre-Season Conference Ratings'!B13, 'Pre-Season 2024-25 Ratings'!$G$2:$G$365))</f>
        <v>67.775175610839497</v>
      </c>
      <c r="E13">
        <f t="shared" si="0"/>
        <v>9</v>
      </c>
    </row>
    <row r="14" spans="1:5" x14ac:dyDescent="0.45">
      <c r="A14" t="s">
        <v>95</v>
      </c>
      <c r="B14" t="str">
        <f>VLOOKUP(A14, Index!$A$2:$B$32, 2, FALSE)</f>
        <v>Ivy League</v>
      </c>
      <c r="C14" s="2">
        <v>1483.30793055699</v>
      </c>
      <c r="D14" s="1" cm="1">
        <f t="array" ref="D14">_xlfn.STDEV.P(IF('Pre-Season 2024-25 Ratings'!$D$2:$D$365='Pre-Season Conference Ratings'!B14, 'Pre-Season 2024-25 Ratings'!$G$2:$G$365))</f>
        <v>91.938854389326195</v>
      </c>
      <c r="E14">
        <f t="shared" si="0"/>
        <v>18</v>
      </c>
    </row>
    <row r="15" spans="1:5" x14ac:dyDescent="0.45">
      <c r="A15" t="s">
        <v>129</v>
      </c>
      <c r="B15" t="str">
        <f>VLOOKUP(A15, Index!$A$2:$B$32, 2, FALSE)</f>
        <v>Sun Belt</v>
      </c>
      <c r="C15" s="2">
        <v>1468.8900861599</v>
      </c>
      <c r="D15" s="1" cm="1">
        <f t="array" ref="D15">_xlfn.STDEV.P(IF('Pre-Season 2024-25 Ratings'!$D$2:$D$365='Pre-Season Conference Ratings'!B15, 'Pre-Season 2024-25 Ratings'!$G$2:$G$365))</f>
        <v>69.957326822472837</v>
      </c>
      <c r="E15">
        <f t="shared" si="0"/>
        <v>12</v>
      </c>
    </row>
    <row r="16" spans="1:5" x14ac:dyDescent="0.45">
      <c r="A16" t="s">
        <v>117</v>
      </c>
      <c r="B16" t="str">
        <f>VLOOKUP(A16, Index!$A$2:$B$32, 2, FALSE)</f>
        <v>Big West</v>
      </c>
      <c r="C16" s="2">
        <v>1445.6573065237801</v>
      </c>
      <c r="D16" s="1" cm="1">
        <f t="array" ref="D16">_xlfn.STDEV.P(IF('Pre-Season 2024-25 Ratings'!$D$2:$D$365='Pre-Season Conference Ratings'!B16, 'Pre-Season 2024-25 Ratings'!$G$2:$G$365))</f>
        <v>95.451679675297015</v>
      </c>
      <c r="E16">
        <f t="shared" si="0"/>
        <v>23</v>
      </c>
    </row>
    <row r="17" spans="1:5" x14ac:dyDescent="0.45">
      <c r="A17" t="s">
        <v>143</v>
      </c>
      <c r="B17" t="str">
        <f>VLOOKUP(A17, Index!$A$2:$B$32, 2, FALSE)</f>
        <v>SoCon</v>
      </c>
      <c r="C17" s="2">
        <v>1440.6798901996401</v>
      </c>
      <c r="D17" s="1" cm="1">
        <f t="array" ref="D17">_xlfn.STDEV.P(IF('Pre-Season 2024-25 Ratings'!$D$2:$D$365='Pre-Season Conference Ratings'!B17, 'Pre-Season 2024-25 Ratings'!$G$2:$G$365))</f>
        <v>119.96648664559639</v>
      </c>
      <c r="E17">
        <f t="shared" si="0"/>
        <v>29</v>
      </c>
    </row>
    <row r="18" spans="1:5" x14ac:dyDescent="0.45">
      <c r="A18" t="s">
        <v>141</v>
      </c>
      <c r="B18" t="str">
        <f>VLOOKUP(A18, Index!$A$2:$B$32, 2, FALSE)</f>
        <v>CAA</v>
      </c>
      <c r="C18" s="2">
        <v>1431.8977261395901</v>
      </c>
      <c r="D18" s="1" cm="1">
        <f t="array" ref="D18">_xlfn.STDEV.P(IF('Pre-Season 2024-25 Ratings'!$D$2:$D$365='Pre-Season Conference Ratings'!B18, 'Pre-Season 2024-25 Ratings'!$G$2:$G$365))</f>
        <v>72.412829450396686</v>
      </c>
      <c r="E18">
        <f t="shared" si="0"/>
        <v>13</v>
      </c>
    </row>
    <row r="19" spans="1:5" x14ac:dyDescent="0.45">
      <c r="A19" t="s">
        <v>123</v>
      </c>
      <c r="B19" t="str">
        <f>VLOOKUP(A19, Index!$A$2:$B$32, 2, FALSE)</f>
        <v>Big South</v>
      </c>
      <c r="C19" s="2">
        <v>1426.7848778945199</v>
      </c>
      <c r="D19" s="1" cm="1">
        <f t="array" ref="D19">_xlfn.STDEV.P(IF('Pre-Season 2024-25 Ratings'!$D$2:$D$365='Pre-Season Conference Ratings'!B19, 'Pre-Season 2024-25 Ratings'!$G$2:$G$365))</f>
        <v>94.627882632781109</v>
      </c>
      <c r="E19">
        <f t="shared" si="0"/>
        <v>21</v>
      </c>
    </row>
    <row r="20" spans="1:5" x14ac:dyDescent="0.45">
      <c r="A20" t="s">
        <v>114</v>
      </c>
      <c r="B20" t="str">
        <f>VLOOKUP(A20, Index!$A$2:$B$32, 2, FALSE)</f>
        <v>America East</v>
      </c>
      <c r="C20" s="2">
        <v>1423.85792952674</v>
      </c>
      <c r="D20" s="1" cm="1">
        <f t="array" ref="D20">_xlfn.STDEV.P(IF('Pre-Season 2024-25 Ratings'!$D$2:$D$365='Pre-Season Conference Ratings'!B20, 'Pre-Season 2024-25 Ratings'!$G$2:$G$365))</f>
        <v>112.22908645329768</v>
      </c>
      <c r="E20">
        <f t="shared" si="0"/>
        <v>27</v>
      </c>
    </row>
    <row r="21" spans="1:5" x14ac:dyDescent="0.45">
      <c r="A21" t="s">
        <v>135</v>
      </c>
      <c r="B21" t="str">
        <f>VLOOKUP(A21, Index!$A$2:$B$32, 2, FALSE)</f>
        <v>MAC</v>
      </c>
      <c r="C21" s="2">
        <v>1419.19934294719</v>
      </c>
      <c r="D21" s="1" cm="1">
        <f t="array" ref="D21">_xlfn.STDEV.P(IF('Pre-Season 2024-25 Ratings'!$D$2:$D$365='Pre-Season Conference Ratings'!B21, 'Pre-Season 2024-25 Ratings'!$G$2:$G$365))</f>
        <v>94.882723498724758</v>
      </c>
      <c r="E21">
        <f t="shared" si="0"/>
        <v>22</v>
      </c>
    </row>
    <row r="22" spans="1:5" x14ac:dyDescent="0.45">
      <c r="A22" t="s">
        <v>208</v>
      </c>
      <c r="B22" t="str">
        <f>VLOOKUP(A22, Index!$A$2:$B$32, 2, FALSE)</f>
        <v>Summit</v>
      </c>
      <c r="C22" s="2">
        <v>1412.08736151986</v>
      </c>
      <c r="D22" s="1" cm="1">
        <f t="array" ref="D22">_xlfn.STDEV.P(IF('Pre-Season 2024-25 Ratings'!$D$2:$D$365='Pre-Season Conference Ratings'!B22, 'Pre-Season 2024-25 Ratings'!$G$2:$G$365))</f>
        <v>55.802797390873835</v>
      </c>
      <c r="E22">
        <f t="shared" si="0"/>
        <v>4</v>
      </c>
    </row>
    <row r="23" spans="1:5" x14ac:dyDescent="0.45">
      <c r="A23" t="s">
        <v>175</v>
      </c>
      <c r="B23" t="str">
        <f>VLOOKUP(A23, Index!$A$2:$B$32, 2, FALSE)</f>
        <v>Horizon</v>
      </c>
      <c r="C23" s="2">
        <v>1410.28373473018</v>
      </c>
      <c r="D23" s="1" cm="1">
        <f t="array" ref="D23">_xlfn.STDEV.P(IF('Pre-Season 2024-25 Ratings'!$D$2:$D$365='Pre-Season Conference Ratings'!B23, 'Pre-Season 2024-25 Ratings'!$G$2:$G$365))</f>
        <v>106.58127569194855</v>
      </c>
      <c r="E23">
        <f t="shared" si="0"/>
        <v>26</v>
      </c>
    </row>
    <row r="24" spans="1:5" x14ac:dyDescent="0.45">
      <c r="A24" t="s">
        <v>190</v>
      </c>
      <c r="B24" t="str">
        <f>VLOOKUP(A24, Index!$A$2:$B$32, 2, FALSE)</f>
        <v>Big Sky</v>
      </c>
      <c r="C24" s="2">
        <v>1404.8578374671799</v>
      </c>
      <c r="D24" s="1" cm="1">
        <f t="array" ref="D24">_xlfn.STDEV.P(IF('Pre-Season 2024-25 Ratings'!$D$2:$D$365='Pre-Season Conference Ratings'!B24, 'Pre-Season 2024-25 Ratings'!$G$2:$G$365))</f>
        <v>63.350923934027072</v>
      </c>
      <c r="E24">
        <f t="shared" si="0"/>
        <v>7</v>
      </c>
    </row>
    <row r="25" spans="1:5" x14ac:dyDescent="0.45">
      <c r="A25" t="s">
        <v>154</v>
      </c>
      <c r="B25" t="str">
        <f>VLOOKUP(A25, Index!$A$2:$B$32, 2, FALSE)</f>
        <v>Atlantic Sun</v>
      </c>
      <c r="C25" s="2">
        <v>1386.90355808559</v>
      </c>
      <c r="D25" s="1" cm="1">
        <f t="array" ref="D25">_xlfn.STDEV.P(IF('Pre-Season 2024-25 Ratings'!$D$2:$D$365='Pre-Season Conference Ratings'!B25, 'Pre-Season 2024-25 Ratings'!$G$2:$G$365))</f>
        <v>69.246093148597836</v>
      </c>
      <c r="E25">
        <f t="shared" si="0"/>
        <v>10</v>
      </c>
    </row>
    <row r="26" spans="1:5" x14ac:dyDescent="0.45">
      <c r="A26" t="s">
        <v>225</v>
      </c>
      <c r="B26" t="str">
        <f>VLOOKUP(A26, Index!$A$2:$B$32, 2, FALSE)</f>
        <v>Patriot League</v>
      </c>
      <c r="C26" s="2">
        <v>1380.58799953175</v>
      </c>
      <c r="D26" s="1" cm="1">
        <f t="array" ref="D26">_xlfn.STDEV.P(IF('Pre-Season 2024-25 Ratings'!$D$2:$D$365='Pre-Season Conference Ratings'!B26, 'Pre-Season 2024-25 Ratings'!$G$2:$G$365))</f>
        <v>59.956636027507159</v>
      </c>
      <c r="E26">
        <f t="shared" si="0"/>
        <v>6</v>
      </c>
    </row>
    <row r="27" spans="1:5" x14ac:dyDescent="0.45">
      <c r="A27" t="s">
        <v>230</v>
      </c>
      <c r="B27" t="str">
        <f>VLOOKUP(A27, Index!$A$2:$B$32, 2, FALSE)</f>
        <v>MAAC</v>
      </c>
      <c r="C27" s="2">
        <v>1374.44704566377</v>
      </c>
      <c r="D27" s="1" cm="1">
        <f t="array" ref="D27">_xlfn.STDEV.P(IF('Pre-Season 2024-25 Ratings'!$D$2:$D$365='Pre-Season Conference Ratings'!B27, 'Pre-Season 2024-25 Ratings'!$G$2:$G$365))</f>
        <v>58.843445422188445</v>
      </c>
      <c r="E27">
        <f t="shared" si="0"/>
        <v>5</v>
      </c>
    </row>
    <row r="28" spans="1:5" x14ac:dyDescent="0.45">
      <c r="A28" t="s">
        <v>104</v>
      </c>
      <c r="B28" t="str">
        <f>VLOOKUP(A28, Index!$A$2:$B$32, 2, FALSE)</f>
        <v>Southland</v>
      </c>
      <c r="C28" s="2">
        <v>1374.3008110963499</v>
      </c>
      <c r="D28" s="1" cm="1">
        <f t="array" ref="D28">_xlfn.STDEV.P(IF('Pre-Season 2024-25 Ratings'!$D$2:$D$365='Pre-Season Conference Ratings'!B28, 'Pre-Season 2024-25 Ratings'!$G$2:$G$365))</f>
        <v>119.19797885902287</v>
      </c>
      <c r="E28">
        <f t="shared" si="0"/>
        <v>28</v>
      </c>
    </row>
    <row r="29" spans="1:5" x14ac:dyDescent="0.45">
      <c r="A29" t="s">
        <v>254</v>
      </c>
      <c r="B29" t="str">
        <f>VLOOKUP(A29, Index!$A$2:$B$32, 2, FALSE)</f>
        <v>MEAC</v>
      </c>
      <c r="C29" s="2">
        <v>1328.1788206241199</v>
      </c>
      <c r="D29" s="1" cm="1">
        <f t="array" ref="D29">_xlfn.STDEV.P(IF('Pre-Season 2024-25 Ratings'!$D$2:$D$365='Pre-Season Conference Ratings'!B29, 'Pre-Season 2024-25 Ratings'!$G$2:$G$365))</f>
        <v>94.529555792898108</v>
      </c>
      <c r="E29">
        <f t="shared" si="0"/>
        <v>20</v>
      </c>
    </row>
    <row r="30" spans="1:5" x14ac:dyDescent="0.45">
      <c r="A30" t="s">
        <v>276</v>
      </c>
      <c r="B30" t="str">
        <f>VLOOKUP(A30, Index!$A$2:$B$32, 2, FALSE)</f>
        <v>Ohio Valley</v>
      </c>
      <c r="C30" s="2">
        <v>1321.8843883331699</v>
      </c>
      <c r="D30" s="1" cm="1">
        <f t="array" ref="D30">_xlfn.STDEV.P(IF('Pre-Season 2024-25 Ratings'!$D$2:$D$365='Pre-Season Conference Ratings'!B30, 'Pre-Season 2024-25 Ratings'!$G$2:$G$365))</f>
        <v>45.426734480908848</v>
      </c>
      <c r="E30">
        <f t="shared" si="0"/>
        <v>2</v>
      </c>
    </row>
    <row r="31" spans="1:5" x14ac:dyDescent="0.45">
      <c r="A31" t="s">
        <v>287</v>
      </c>
      <c r="B31" t="str">
        <f>VLOOKUP(A31, Index!$A$2:$B$32, 2, FALSE)</f>
        <v>SWAC</v>
      </c>
      <c r="C31" s="2">
        <v>1294.37401766177</v>
      </c>
      <c r="D31" s="1" cm="1">
        <f t="array" ref="D31">_xlfn.STDEV.P(IF('Pre-Season 2024-25 Ratings'!$D$2:$D$365='Pre-Season Conference Ratings'!B31, 'Pre-Season 2024-25 Ratings'!$G$2:$G$365))</f>
        <v>82.986149433042115</v>
      </c>
      <c r="E31">
        <f t="shared" si="0"/>
        <v>15</v>
      </c>
    </row>
    <row r="32" spans="1:5" x14ac:dyDescent="0.45">
      <c r="A32" t="s">
        <v>304</v>
      </c>
      <c r="B32" t="str">
        <f>VLOOKUP(A32, Index!$A$2:$B$32, 2, FALSE)</f>
        <v>NEC</v>
      </c>
      <c r="C32" s="2">
        <v>1283.2574430976899</v>
      </c>
      <c r="D32" s="1" cm="1">
        <f t="array" ref="D32">_xlfn.STDEV.P(IF('Pre-Season 2024-25 Ratings'!$D$2:$D$365='Pre-Season Conference Ratings'!B32, 'Pre-Season 2024-25 Ratings'!$G$2:$G$365))</f>
        <v>47.669034077655951</v>
      </c>
      <c r="E32">
        <f t="shared" si="0"/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0EDA-A052-4D68-90C8-0578A82BC103}">
  <dimension ref="A1:B32"/>
  <sheetViews>
    <sheetView workbookViewId="0">
      <selection activeCell="A6" sqref="A6"/>
    </sheetView>
  </sheetViews>
  <sheetFormatPr defaultRowHeight="14.25" x14ac:dyDescent="0.45"/>
  <sheetData>
    <row r="1" spans="1:2" x14ac:dyDescent="0.45">
      <c r="A1" t="s">
        <v>447</v>
      </c>
      <c r="B1" t="s">
        <v>1</v>
      </c>
    </row>
    <row r="2" spans="1:2" x14ac:dyDescent="0.45">
      <c r="A2" t="s">
        <v>8</v>
      </c>
      <c r="B2" t="s">
        <v>8</v>
      </c>
    </row>
    <row r="3" spans="1:2" x14ac:dyDescent="0.45">
      <c r="A3" t="s">
        <v>4</v>
      </c>
      <c r="B3" t="s">
        <v>428</v>
      </c>
    </row>
    <row r="4" spans="1:2" x14ac:dyDescent="0.45">
      <c r="A4" t="s">
        <v>19</v>
      </c>
      <c r="B4" t="s">
        <v>429</v>
      </c>
    </row>
    <row r="5" spans="1:2" x14ac:dyDescent="0.45">
      <c r="A5" t="s">
        <v>15</v>
      </c>
      <c r="B5" t="s">
        <v>430</v>
      </c>
    </row>
    <row r="6" spans="1:2" x14ac:dyDescent="0.45">
      <c r="A6" t="s">
        <v>6</v>
      </c>
      <c r="B6" t="s">
        <v>6</v>
      </c>
    </row>
    <row r="7" spans="1:2" x14ac:dyDescent="0.45">
      <c r="A7" t="s">
        <v>70</v>
      </c>
      <c r="B7" t="s">
        <v>431</v>
      </c>
    </row>
    <row r="8" spans="1:2" x14ac:dyDescent="0.45">
      <c r="A8" t="s">
        <v>52</v>
      </c>
      <c r="B8" t="s">
        <v>432</v>
      </c>
    </row>
    <row r="9" spans="1:2" x14ac:dyDescent="0.45">
      <c r="A9" t="s">
        <v>55</v>
      </c>
      <c r="B9" t="s">
        <v>250</v>
      </c>
    </row>
    <row r="10" spans="1:2" x14ac:dyDescent="0.45">
      <c r="A10" t="s">
        <v>13</v>
      </c>
      <c r="B10" t="s">
        <v>13</v>
      </c>
    </row>
    <row r="11" spans="1:2" x14ac:dyDescent="0.45">
      <c r="A11" t="s">
        <v>61</v>
      </c>
      <c r="B11" t="s">
        <v>61</v>
      </c>
    </row>
    <row r="12" spans="1:2" x14ac:dyDescent="0.45">
      <c r="A12" t="s">
        <v>126</v>
      </c>
      <c r="B12" t="s">
        <v>126</v>
      </c>
    </row>
    <row r="13" spans="1:2" x14ac:dyDescent="0.45">
      <c r="A13" t="s">
        <v>106</v>
      </c>
      <c r="B13" t="s">
        <v>433</v>
      </c>
    </row>
    <row r="14" spans="1:2" x14ac:dyDescent="0.45">
      <c r="A14" t="s">
        <v>95</v>
      </c>
      <c r="B14" t="s">
        <v>434</v>
      </c>
    </row>
    <row r="15" spans="1:2" x14ac:dyDescent="0.45">
      <c r="A15" t="s">
        <v>129</v>
      </c>
      <c r="B15" t="s">
        <v>435</v>
      </c>
    </row>
    <row r="16" spans="1:2" x14ac:dyDescent="0.45">
      <c r="A16" t="s">
        <v>117</v>
      </c>
      <c r="B16" t="s">
        <v>436</v>
      </c>
    </row>
    <row r="17" spans="1:2" x14ac:dyDescent="0.45">
      <c r="A17" t="s">
        <v>143</v>
      </c>
      <c r="B17" t="s">
        <v>437</v>
      </c>
    </row>
    <row r="18" spans="1:2" x14ac:dyDescent="0.45">
      <c r="A18" t="s">
        <v>141</v>
      </c>
      <c r="B18" t="s">
        <v>141</v>
      </c>
    </row>
    <row r="19" spans="1:2" x14ac:dyDescent="0.45">
      <c r="A19" t="s">
        <v>123</v>
      </c>
      <c r="B19" t="s">
        <v>438</v>
      </c>
    </row>
    <row r="20" spans="1:2" x14ac:dyDescent="0.45">
      <c r="A20" t="s">
        <v>114</v>
      </c>
      <c r="B20" t="s">
        <v>439</v>
      </c>
    </row>
    <row r="21" spans="1:2" x14ac:dyDescent="0.45">
      <c r="A21" t="s">
        <v>135</v>
      </c>
      <c r="B21" t="s">
        <v>135</v>
      </c>
    </row>
    <row r="22" spans="1:2" x14ac:dyDescent="0.45">
      <c r="A22" t="s">
        <v>208</v>
      </c>
      <c r="B22" t="s">
        <v>440</v>
      </c>
    </row>
    <row r="23" spans="1:2" x14ac:dyDescent="0.45">
      <c r="A23" t="s">
        <v>175</v>
      </c>
      <c r="B23" t="s">
        <v>441</v>
      </c>
    </row>
    <row r="24" spans="1:2" x14ac:dyDescent="0.45">
      <c r="A24" t="s">
        <v>190</v>
      </c>
      <c r="B24" t="s">
        <v>442</v>
      </c>
    </row>
    <row r="25" spans="1:2" x14ac:dyDescent="0.45">
      <c r="A25" t="s">
        <v>154</v>
      </c>
      <c r="B25" t="s">
        <v>443</v>
      </c>
    </row>
    <row r="26" spans="1:2" x14ac:dyDescent="0.45">
      <c r="A26" t="s">
        <v>225</v>
      </c>
      <c r="B26" t="s">
        <v>446</v>
      </c>
    </row>
    <row r="27" spans="1:2" x14ac:dyDescent="0.45">
      <c r="A27" t="s">
        <v>230</v>
      </c>
      <c r="B27" t="s">
        <v>230</v>
      </c>
    </row>
    <row r="28" spans="1:2" x14ac:dyDescent="0.45">
      <c r="A28" t="s">
        <v>104</v>
      </c>
      <c r="B28" t="s">
        <v>444</v>
      </c>
    </row>
    <row r="29" spans="1:2" x14ac:dyDescent="0.45">
      <c r="A29" t="s">
        <v>254</v>
      </c>
      <c r="B29" t="s">
        <v>254</v>
      </c>
    </row>
    <row r="30" spans="1:2" x14ac:dyDescent="0.45">
      <c r="A30" t="s">
        <v>276</v>
      </c>
      <c r="B30" t="s">
        <v>445</v>
      </c>
    </row>
    <row r="31" spans="1:2" x14ac:dyDescent="0.45">
      <c r="A31" t="s">
        <v>287</v>
      </c>
      <c r="B31" t="s">
        <v>287</v>
      </c>
    </row>
    <row r="32" spans="1:2" x14ac:dyDescent="0.45">
      <c r="A32" t="s">
        <v>304</v>
      </c>
      <c r="B32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5"/>
  <sheetViews>
    <sheetView workbookViewId="0">
      <selection activeCell="B24" sqref="B24"/>
    </sheetView>
  </sheetViews>
  <sheetFormatPr defaultColWidth="10.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51</v>
      </c>
      <c r="B2" t="s">
        <v>52</v>
      </c>
      <c r="C2">
        <v>1748.3458844311899</v>
      </c>
    </row>
    <row r="3" spans="1:3" x14ac:dyDescent="0.45">
      <c r="A3" t="s">
        <v>53</v>
      </c>
      <c r="B3" t="s">
        <v>52</v>
      </c>
      <c r="C3">
        <v>1742.5909769775999</v>
      </c>
    </row>
    <row r="4" spans="1:3" x14ac:dyDescent="0.45">
      <c r="A4" t="s">
        <v>99</v>
      </c>
      <c r="B4" t="s">
        <v>52</v>
      </c>
      <c r="C4">
        <v>1650.3154902046399</v>
      </c>
    </row>
    <row r="5" spans="1:3" x14ac:dyDescent="0.45">
      <c r="A5" t="s">
        <v>100</v>
      </c>
      <c r="B5" t="s">
        <v>52</v>
      </c>
      <c r="C5">
        <v>1648.4727988325801</v>
      </c>
    </row>
    <row r="6" spans="1:3" x14ac:dyDescent="0.45">
      <c r="A6" t="s">
        <v>109</v>
      </c>
      <c r="B6" t="s">
        <v>52</v>
      </c>
      <c r="C6">
        <v>1630.1282422972299</v>
      </c>
    </row>
    <row r="7" spans="1:3" x14ac:dyDescent="0.45">
      <c r="A7" t="s">
        <v>120</v>
      </c>
      <c r="B7" t="s">
        <v>52</v>
      </c>
      <c r="C7">
        <v>1608.3395636415801</v>
      </c>
    </row>
    <row r="8" spans="1:3" x14ac:dyDescent="0.45">
      <c r="A8" t="s">
        <v>133</v>
      </c>
      <c r="B8" t="s">
        <v>52</v>
      </c>
      <c r="C8">
        <v>1571.63484997874</v>
      </c>
    </row>
    <row r="9" spans="1:3" x14ac:dyDescent="0.45">
      <c r="A9" t="s">
        <v>155</v>
      </c>
      <c r="B9" t="s">
        <v>52</v>
      </c>
      <c r="C9">
        <v>1541.6945096684301</v>
      </c>
    </row>
    <row r="10" spans="1:3" x14ac:dyDescent="0.45">
      <c r="A10" t="s">
        <v>156</v>
      </c>
      <c r="B10" t="s">
        <v>52</v>
      </c>
      <c r="C10">
        <v>1540.98228468088</v>
      </c>
    </row>
    <row r="11" spans="1:3" x14ac:dyDescent="0.45">
      <c r="A11" t="s">
        <v>157</v>
      </c>
      <c r="B11" t="s">
        <v>52</v>
      </c>
      <c r="C11">
        <v>1539.4505331845801</v>
      </c>
    </row>
    <row r="12" spans="1:3" x14ac:dyDescent="0.45">
      <c r="A12" t="s">
        <v>161</v>
      </c>
      <c r="B12" t="s">
        <v>52</v>
      </c>
      <c r="C12">
        <v>1536.8004403779901</v>
      </c>
    </row>
    <row r="13" spans="1:3" x14ac:dyDescent="0.45">
      <c r="A13" t="s">
        <v>168</v>
      </c>
      <c r="B13" t="s">
        <v>52</v>
      </c>
      <c r="C13">
        <v>1528.50963425144</v>
      </c>
    </row>
    <row r="14" spans="1:3" x14ac:dyDescent="0.45">
      <c r="A14" t="s">
        <v>167</v>
      </c>
      <c r="B14" t="s">
        <v>52</v>
      </c>
      <c r="C14">
        <v>1517.64960187274</v>
      </c>
    </row>
    <row r="15" spans="1:3" x14ac:dyDescent="0.45">
      <c r="A15" t="s">
        <v>185</v>
      </c>
      <c r="B15" t="s">
        <v>52</v>
      </c>
      <c r="C15">
        <v>1505.3266946470601</v>
      </c>
    </row>
    <row r="16" spans="1:3" x14ac:dyDescent="0.45">
      <c r="A16" t="s">
        <v>200</v>
      </c>
      <c r="B16" t="s">
        <v>52</v>
      </c>
      <c r="C16">
        <v>1488.40689594897</v>
      </c>
    </row>
    <row r="17" spans="1:3" x14ac:dyDescent="0.45">
      <c r="A17" t="s">
        <v>5</v>
      </c>
      <c r="B17" t="s">
        <v>6</v>
      </c>
      <c r="C17">
        <v>1922.8802319449401</v>
      </c>
    </row>
    <row r="18" spans="1:3" x14ac:dyDescent="0.45">
      <c r="A18" t="s">
        <v>20</v>
      </c>
      <c r="B18" t="s">
        <v>6</v>
      </c>
      <c r="C18">
        <v>1852.53796626384</v>
      </c>
    </row>
    <row r="19" spans="1:3" x14ac:dyDescent="0.45">
      <c r="A19" t="s">
        <v>41</v>
      </c>
      <c r="B19" t="s">
        <v>6</v>
      </c>
      <c r="C19">
        <v>1770.7325503510899</v>
      </c>
    </row>
    <row r="20" spans="1:3" x14ac:dyDescent="0.45">
      <c r="A20" t="s">
        <v>47</v>
      </c>
      <c r="B20" t="s">
        <v>6</v>
      </c>
      <c r="C20">
        <v>1755.7164747649299</v>
      </c>
    </row>
    <row r="21" spans="1:3" x14ac:dyDescent="0.45">
      <c r="A21" t="s">
        <v>50</v>
      </c>
      <c r="B21" t="s">
        <v>6</v>
      </c>
      <c r="C21">
        <v>1749.90831498949</v>
      </c>
    </row>
    <row r="22" spans="1:3" x14ac:dyDescent="0.45">
      <c r="A22" t="s">
        <v>58</v>
      </c>
      <c r="B22" t="s">
        <v>6</v>
      </c>
      <c r="C22">
        <v>1733.0274544082799</v>
      </c>
    </row>
    <row r="23" spans="1:3" x14ac:dyDescent="0.45">
      <c r="A23" t="s">
        <v>65</v>
      </c>
      <c r="B23" t="s">
        <v>6</v>
      </c>
      <c r="C23">
        <v>1715.1188532113699</v>
      </c>
    </row>
    <row r="24" spans="1:3" x14ac:dyDescent="0.45">
      <c r="A24" t="s">
        <v>68</v>
      </c>
      <c r="B24" t="s">
        <v>6</v>
      </c>
      <c r="C24">
        <v>1709.8101722763299</v>
      </c>
    </row>
    <row r="25" spans="1:3" x14ac:dyDescent="0.45">
      <c r="A25" t="s">
        <v>78</v>
      </c>
      <c r="B25" t="s">
        <v>6</v>
      </c>
      <c r="C25">
        <v>1689.3529855366301</v>
      </c>
    </row>
    <row r="26" spans="1:3" x14ac:dyDescent="0.45">
      <c r="A26" t="s">
        <v>81</v>
      </c>
      <c r="B26" t="s">
        <v>6</v>
      </c>
      <c r="C26">
        <v>1686.6824463630901</v>
      </c>
    </row>
    <row r="27" spans="1:3" x14ac:dyDescent="0.45">
      <c r="A27" t="s">
        <v>83</v>
      </c>
      <c r="B27" t="s">
        <v>6</v>
      </c>
      <c r="C27">
        <v>1680.21786917349</v>
      </c>
    </row>
    <row r="28" spans="1:3" x14ac:dyDescent="0.45">
      <c r="A28" t="s">
        <v>84</v>
      </c>
      <c r="B28" t="s">
        <v>6</v>
      </c>
      <c r="C28">
        <v>1669.4095619013201</v>
      </c>
    </row>
    <row r="29" spans="1:3" x14ac:dyDescent="0.45">
      <c r="A29" t="s">
        <v>97</v>
      </c>
      <c r="B29" t="s">
        <v>6</v>
      </c>
      <c r="C29">
        <v>1652.2173952850001</v>
      </c>
    </row>
    <row r="30" spans="1:3" x14ac:dyDescent="0.45">
      <c r="A30" t="s">
        <v>111</v>
      </c>
      <c r="B30" t="s">
        <v>6</v>
      </c>
      <c r="C30">
        <v>1627.991320399</v>
      </c>
    </row>
    <row r="31" spans="1:3" x14ac:dyDescent="0.45">
      <c r="A31" t="s">
        <v>107</v>
      </c>
      <c r="B31" t="s">
        <v>6</v>
      </c>
      <c r="C31">
        <v>1626.8034984705</v>
      </c>
    </row>
    <row r="32" spans="1:3" x14ac:dyDescent="0.45">
      <c r="A32" t="s">
        <v>119</v>
      </c>
      <c r="B32" t="s">
        <v>6</v>
      </c>
      <c r="C32">
        <v>1608.8269392883899</v>
      </c>
    </row>
    <row r="33" spans="1:3" x14ac:dyDescent="0.45">
      <c r="A33" t="s">
        <v>136</v>
      </c>
      <c r="B33" t="s">
        <v>6</v>
      </c>
      <c r="C33">
        <v>1566.71611330926</v>
      </c>
    </row>
    <row r="34" spans="1:3" x14ac:dyDescent="0.45">
      <c r="A34" t="s">
        <v>149</v>
      </c>
      <c r="B34" t="s">
        <v>6</v>
      </c>
      <c r="C34">
        <v>1547.53237398121</v>
      </c>
    </row>
    <row r="35" spans="1:3" x14ac:dyDescent="0.45">
      <c r="A35" t="s">
        <v>113</v>
      </c>
      <c r="B35" t="s">
        <v>114</v>
      </c>
      <c r="C35">
        <v>1624.6805489948599</v>
      </c>
    </row>
    <row r="36" spans="1:3" x14ac:dyDescent="0.45">
      <c r="A36" t="s">
        <v>146</v>
      </c>
      <c r="B36" t="s">
        <v>114</v>
      </c>
      <c r="C36">
        <v>1549.23176304661</v>
      </c>
    </row>
    <row r="37" spans="1:3" x14ac:dyDescent="0.45">
      <c r="A37" t="s">
        <v>166</v>
      </c>
      <c r="B37" t="s">
        <v>114</v>
      </c>
      <c r="C37">
        <v>1527.85612158088</v>
      </c>
    </row>
    <row r="38" spans="1:3" x14ac:dyDescent="0.45">
      <c r="A38" t="s">
        <v>278</v>
      </c>
      <c r="B38" t="s">
        <v>114</v>
      </c>
      <c r="C38">
        <v>1405.03351930395</v>
      </c>
    </row>
    <row r="39" spans="1:3" x14ac:dyDescent="0.45">
      <c r="A39" t="s">
        <v>280</v>
      </c>
      <c r="B39" t="s">
        <v>114</v>
      </c>
      <c r="C39">
        <v>1404.55875130604</v>
      </c>
    </row>
    <row r="40" spans="1:3" x14ac:dyDescent="0.45">
      <c r="A40" t="s">
        <v>292</v>
      </c>
      <c r="B40" t="s">
        <v>114</v>
      </c>
      <c r="C40">
        <v>1394.094306508</v>
      </c>
    </row>
    <row r="41" spans="1:3" x14ac:dyDescent="0.45">
      <c r="A41" t="s">
        <v>346</v>
      </c>
      <c r="B41" t="s">
        <v>114</v>
      </c>
      <c r="C41">
        <v>1320.4978006936601</v>
      </c>
    </row>
    <row r="42" spans="1:3" x14ac:dyDescent="0.45">
      <c r="A42" t="s">
        <v>352</v>
      </c>
      <c r="B42" t="s">
        <v>114</v>
      </c>
      <c r="C42">
        <v>1312.70782126466</v>
      </c>
    </row>
    <row r="43" spans="1:3" x14ac:dyDescent="0.45">
      <c r="A43" t="s">
        <v>371</v>
      </c>
      <c r="B43" t="s">
        <v>114</v>
      </c>
      <c r="C43">
        <v>1276.06073304201</v>
      </c>
    </row>
    <row r="44" spans="1:3" x14ac:dyDescent="0.45">
      <c r="A44" t="s">
        <v>153</v>
      </c>
      <c r="B44" t="s">
        <v>154</v>
      </c>
      <c r="C44">
        <v>1543.3451062924601</v>
      </c>
    </row>
    <row r="45" spans="1:3" x14ac:dyDescent="0.45">
      <c r="A45" t="s">
        <v>235</v>
      </c>
      <c r="B45" t="s">
        <v>154</v>
      </c>
      <c r="C45">
        <v>1453.6880391095399</v>
      </c>
    </row>
    <row r="46" spans="1:3" x14ac:dyDescent="0.45">
      <c r="A46" t="s">
        <v>231</v>
      </c>
      <c r="B46" t="s">
        <v>154</v>
      </c>
      <c r="C46">
        <v>1451.04130347005</v>
      </c>
    </row>
    <row r="47" spans="1:3" x14ac:dyDescent="0.45">
      <c r="A47" t="s">
        <v>255</v>
      </c>
      <c r="B47" t="s">
        <v>154</v>
      </c>
      <c r="C47">
        <v>1425.49510918695</v>
      </c>
    </row>
    <row r="48" spans="1:3" x14ac:dyDescent="0.45">
      <c r="A48" t="s">
        <v>293</v>
      </c>
      <c r="B48" t="s">
        <v>154</v>
      </c>
      <c r="C48">
        <v>1387.8304660567201</v>
      </c>
    </row>
    <row r="49" spans="1:3" x14ac:dyDescent="0.45">
      <c r="A49" t="s">
        <v>306</v>
      </c>
      <c r="B49" t="s">
        <v>154</v>
      </c>
      <c r="C49">
        <v>1378.46971687527</v>
      </c>
    </row>
    <row r="50" spans="1:3" x14ac:dyDescent="0.45">
      <c r="A50" t="s">
        <v>310</v>
      </c>
      <c r="B50" t="s">
        <v>154</v>
      </c>
      <c r="C50">
        <v>1374.9844522527301</v>
      </c>
    </row>
    <row r="51" spans="1:3" x14ac:dyDescent="0.45">
      <c r="A51" t="s">
        <v>317</v>
      </c>
      <c r="B51" t="s">
        <v>154</v>
      </c>
      <c r="C51">
        <v>1369.1187831371601</v>
      </c>
    </row>
    <row r="52" spans="1:3" x14ac:dyDescent="0.45">
      <c r="A52" t="s">
        <v>337</v>
      </c>
      <c r="B52" t="s">
        <v>154</v>
      </c>
      <c r="C52">
        <v>1339.9796748030501</v>
      </c>
    </row>
    <row r="53" spans="1:3" x14ac:dyDescent="0.45">
      <c r="A53" t="s">
        <v>344</v>
      </c>
      <c r="B53" t="s">
        <v>154</v>
      </c>
      <c r="C53">
        <v>1326.7882876859201</v>
      </c>
    </row>
    <row r="54" spans="1:3" x14ac:dyDescent="0.45">
      <c r="A54" t="s">
        <v>357</v>
      </c>
      <c r="B54" t="s">
        <v>154</v>
      </c>
      <c r="C54">
        <v>1304.6737157037401</v>
      </c>
    </row>
    <row r="55" spans="1:3" x14ac:dyDescent="0.45">
      <c r="A55" t="s">
        <v>366</v>
      </c>
      <c r="B55" t="s">
        <v>154</v>
      </c>
      <c r="C55">
        <v>1287.42804245351</v>
      </c>
    </row>
    <row r="56" spans="1:3" x14ac:dyDescent="0.45">
      <c r="A56" t="s">
        <v>54</v>
      </c>
      <c r="B56" t="s">
        <v>55</v>
      </c>
      <c r="C56">
        <v>1742.23568880946</v>
      </c>
    </row>
    <row r="57" spans="1:3" x14ac:dyDescent="0.45">
      <c r="A57" t="s">
        <v>90</v>
      </c>
      <c r="B57" t="s">
        <v>55</v>
      </c>
      <c r="C57">
        <v>1661.72818492344</v>
      </c>
    </row>
    <row r="58" spans="1:3" x14ac:dyDescent="0.45">
      <c r="A58" t="s">
        <v>101</v>
      </c>
      <c r="B58" t="s">
        <v>55</v>
      </c>
      <c r="C58">
        <v>1644.06817115529</v>
      </c>
    </row>
    <row r="59" spans="1:3" x14ac:dyDescent="0.45">
      <c r="A59" t="s">
        <v>118</v>
      </c>
      <c r="B59" t="s">
        <v>55</v>
      </c>
      <c r="C59">
        <v>1609.7858034232299</v>
      </c>
    </row>
    <row r="60" spans="1:3" x14ac:dyDescent="0.45">
      <c r="A60" t="s">
        <v>124</v>
      </c>
      <c r="B60" t="s">
        <v>55</v>
      </c>
      <c r="C60">
        <v>1595.2021763176799</v>
      </c>
    </row>
    <row r="61" spans="1:3" x14ac:dyDescent="0.45">
      <c r="A61" t="s">
        <v>127</v>
      </c>
      <c r="B61" t="s">
        <v>55</v>
      </c>
      <c r="C61">
        <v>1582.63318078068</v>
      </c>
    </row>
    <row r="62" spans="1:3" x14ac:dyDescent="0.45">
      <c r="A62" t="s">
        <v>148</v>
      </c>
      <c r="B62" t="s">
        <v>55</v>
      </c>
      <c r="C62">
        <v>1546.3367278985299</v>
      </c>
    </row>
    <row r="63" spans="1:3" x14ac:dyDescent="0.45">
      <c r="A63" t="s">
        <v>162</v>
      </c>
      <c r="B63" t="s">
        <v>55</v>
      </c>
      <c r="C63">
        <v>1534.8210614992799</v>
      </c>
    </row>
    <row r="64" spans="1:3" x14ac:dyDescent="0.45">
      <c r="A64" t="s">
        <v>165</v>
      </c>
      <c r="B64" t="s">
        <v>55</v>
      </c>
      <c r="C64">
        <v>1533.9388203845101</v>
      </c>
    </row>
    <row r="65" spans="1:3" x14ac:dyDescent="0.45">
      <c r="A65" t="s">
        <v>169</v>
      </c>
      <c r="B65" t="s">
        <v>55</v>
      </c>
      <c r="C65">
        <v>1527.8398714704099</v>
      </c>
    </row>
    <row r="66" spans="1:3" x14ac:dyDescent="0.45">
      <c r="A66" t="s">
        <v>210</v>
      </c>
      <c r="B66" t="s">
        <v>55</v>
      </c>
      <c r="C66">
        <v>1475.5381492762001</v>
      </c>
    </row>
    <row r="67" spans="1:3" x14ac:dyDescent="0.45">
      <c r="A67" t="s">
        <v>240</v>
      </c>
      <c r="B67" t="s">
        <v>55</v>
      </c>
      <c r="C67">
        <v>1442.43505833116</v>
      </c>
    </row>
    <row r="68" spans="1:3" x14ac:dyDescent="0.45">
      <c r="A68" t="s">
        <v>245</v>
      </c>
      <c r="B68" t="s">
        <v>55</v>
      </c>
      <c r="C68">
        <v>1438.40032050883</v>
      </c>
    </row>
    <row r="69" spans="1:3" x14ac:dyDescent="0.45">
      <c r="A69" t="s">
        <v>18</v>
      </c>
      <c r="B69" t="s">
        <v>19</v>
      </c>
      <c r="C69">
        <v>1853.73052647087</v>
      </c>
    </row>
    <row r="70" spans="1:3" x14ac:dyDescent="0.45">
      <c r="A70" t="s">
        <v>29</v>
      </c>
      <c r="B70" t="s">
        <v>19</v>
      </c>
      <c r="C70">
        <v>1791.3929702786199</v>
      </c>
    </row>
    <row r="71" spans="1:3" x14ac:dyDescent="0.45">
      <c r="A71" t="s">
        <v>30</v>
      </c>
      <c r="B71" t="s">
        <v>19</v>
      </c>
      <c r="C71">
        <v>1789.7016847646</v>
      </c>
    </row>
    <row r="72" spans="1:3" x14ac:dyDescent="0.45">
      <c r="A72" t="s">
        <v>34</v>
      </c>
      <c r="B72" t="s">
        <v>19</v>
      </c>
      <c r="C72">
        <v>1782.0732851288999</v>
      </c>
    </row>
    <row r="73" spans="1:3" x14ac:dyDescent="0.45">
      <c r="A73" t="s">
        <v>35</v>
      </c>
      <c r="B73" t="s">
        <v>19</v>
      </c>
      <c r="C73">
        <v>1779.17321505216</v>
      </c>
    </row>
    <row r="74" spans="1:3" x14ac:dyDescent="0.45">
      <c r="A74" t="s">
        <v>38</v>
      </c>
      <c r="B74" t="s">
        <v>19</v>
      </c>
      <c r="C74">
        <v>1773.7216481892001</v>
      </c>
    </row>
    <row r="75" spans="1:3" x14ac:dyDescent="0.45">
      <c r="A75" t="s">
        <v>39</v>
      </c>
      <c r="B75" t="s">
        <v>19</v>
      </c>
      <c r="C75">
        <v>1772.7244949124099</v>
      </c>
    </row>
    <row r="76" spans="1:3" x14ac:dyDescent="0.45">
      <c r="A76" t="s">
        <v>40</v>
      </c>
      <c r="B76" t="s">
        <v>19</v>
      </c>
      <c r="C76">
        <v>1771.7253507425401</v>
      </c>
    </row>
    <row r="77" spans="1:3" x14ac:dyDescent="0.45">
      <c r="A77" t="s">
        <v>43</v>
      </c>
      <c r="B77" t="s">
        <v>19</v>
      </c>
      <c r="C77">
        <v>1770.2666724430101</v>
      </c>
    </row>
    <row r="78" spans="1:3" x14ac:dyDescent="0.45">
      <c r="A78" t="s">
        <v>45</v>
      </c>
      <c r="B78" t="s">
        <v>19</v>
      </c>
      <c r="C78">
        <v>1755.5825801931601</v>
      </c>
    </row>
    <row r="79" spans="1:3" x14ac:dyDescent="0.45">
      <c r="A79" t="s">
        <v>57</v>
      </c>
      <c r="B79" t="s">
        <v>19</v>
      </c>
      <c r="C79">
        <v>1733.95780638056</v>
      </c>
    </row>
    <row r="80" spans="1:3" x14ac:dyDescent="0.45">
      <c r="A80" t="s">
        <v>59</v>
      </c>
      <c r="B80" t="s">
        <v>19</v>
      </c>
      <c r="C80">
        <v>1724.3455514831601</v>
      </c>
    </row>
    <row r="81" spans="1:3" x14ac:dyDescent="0.45">
      <c r="A81" t="s">
        <v>62</v>
      </c>
      <c r="B81" t="s">
        <v>19</v>
      </c>
      <c r="C81">
        <v>1722.68266417732</v>
      </c>
    </row>
    <row r="82" spans="1:3" x14ac:dyDescent="0.45">
      <c r="A82" t="s">
        <v>63</v>
      </c>
      <c r="B82" t="s">
        <v>19</v>
      </c>
      <c r="C82">
        <v>1719.77526458545</v>
      </c>
    </row>
    <row r="83" spans="1:3" x14ac:dyDescent="0.45">
      <c r="A83" t="s">
        <v>66</v>
      </c>
      <c r="B83" t="s">
        <v>19</v>
      </c>
      <c r="C83">
        <v>1714.6080347309</v>
      </c>
    </row>
    <row r="84" spans="1:3" x14ac:dyDescent="0.45">
      <c r="A84" t="s">
        <v>77</v>
      </c>
      <c r="B84" t="s">
        <v>19</v>
      </c>
      <c r="C84">
        <v>1693.3109870926801</v>
      </c>
    </row>
    <row r="85" spans="1:3" x14ac:dyDescent="0.45">
      <c r="A85" t="s">
        <v>79</v>
      </c>
      <c r="B85" t="s">
        <v>19</v>
      </c>
      <c r="C85">
        <v>1689.69677037465</v>
      </c>
    </row>
    <row r="86" spans="1:3" x14ac:dyDescent="0.45">
      <c r="A86" t="s">
        <v>88</v>
      </c>
      <c r="B86" t="s">
        <v>19</v>
      </c>
      <c r="C86">
        <v>1666.8871296351101</v>
      </c>
    </row>
    <row r="87" spans="1:3" x14ac:dyDescent="0.45">
      <c r="A87" t="s">
        <v>3</v>
      </c>
      <c r="B87" t="s">
        <v>4</v>
      </c>
      <c r="C87">
        <v>1963.3215854893399</v>
      </c>
    </row>
    <row r="88" spans="1:3" x14ac:dyDescent="0.45">
      <c r="A88" t="s">
        <v>9</v>
      </c>
      <c r="B88" t="s">
        <v>4</v>
      </c>
      <c r="C88">
        <v>1895.51645615299</v>
      </c>
    </row>
    <row r="89" spans="1:3" x14ac:dyDescent="0.45">
      <c r="A89" t="s">
        <v>10</v>
      </c>
      <c r="B89" t="s">
        <v>4</v>
      </c>
      <c r="C89">
        <v>1893.3375108442001</v>
      </c>
    </row>
    <row r="90" spans="1:3" x14ac:dyDescent="0.45">
      <c r="A90" t="s">
        <v>16</v>
      </c>
      <c r="B90" t="s">
        <v>4</v>
      </c>
      <c r="C90">
        <v>1869.2972995709199</v>
      </c>
    </row>
    <row r="91" spans="1:3" x14ac:dyDescent="0.45">
      <c r="A91" t="s">
        <v>17</v>
      </c>
      <c r="B91" t="s">
        <v>4</v>
      </c>
      <c r="C91">
        <v>1857.4212305001299</v>
      </c>
    </row>
    <row r="92" spans="1:3" x14ac:dyDescent="0.45">
      <c r="A92" t="s">
        <v>23</v>
      </c>
      <c r="B92" t="s">
        <v>4</v>
      </c>
      <c r="C92">
        <v>1836.38017304548</v>
      </c>
    </row>
    <row r="93" spans="1:3" x14ac:dyDescent="0.45">
      <c r="A93" t="s">
        <v>25</v>
      </c>
      <c r="B93" t="s">
        <v>4</v>
      </c>
      <c r="C93">
        <v>1817.27146321747</v>
      </c>
    </row>
    <row r="94" spans="1:3" x14ac:dyDescent="0.45">
      <c r="A94" t="s">
        <v>31</v>
      </c>
      <c r="B94" t="s">
        <v>4</v>
      </c>
      <c r="C94">
        <v>1789.3264808747499</v>
      </c>
    </row>
    <row r="95" spans="1:3" x14ac:dyDescent="0.45">
      <c r="A95" t="s">
        <v>48</v>
      </c>
      <c r="B95" t="s">
        <v>4</v>
      </c>
      <c r="C95">
        <v>1751.38676007043</v>
      </c>
    </row>
    <row r="96" spans="1:3" x14ac:dyDescent="0.45">
      <c r="A96" t="s">
        <v>67</v>
      </c>
      <c r="B96" t="s">
        <v>4</v>
      </c>
      <c r="C96">
        <v>1711.7680731687301</v>
      </c>
    </row>
    <row r="97" spans="1:3" x14ac:dyDescent="0.45">
      <c r="A97" t="s">
        <v>80</v>
      </c>
      <c r="B97" t="s">
        <v>4</v>
      </c>
      <c r="C97">
        <v>1688.6223442473599</v>
      </c>
    </row>
    <row r="98" spans="1:3" x14ac:dyDescent="0.45">
      <c r="A98" t="s">
        <v>87</v>
      </c>
      <c r="B98" t="s">
        <v>4</v>
      </c>
      <c r="C98">
        <v>1666.9205227654099</v>
      </c>
    </row>
    <row r="99" spans="1:3" x14ac:dyDescent="0.45">
      <c r="A99" t="s">
        <v>91</v>
      </c>
      <c r="B99" t="s">
        <v>4</v>
      </c>
      <c r="C99">
        <v>1660.9502887646299</v>
      </c>
    </row>
    <row r="100" spans="1:3" x14ac:dyDescent="0.45">
      <c r="A100" t="s">
        <v>96</v>
      </c>
      <c r="B100" t="s">
        <v>4</v>
      </c>
      <c r="C100">
        <v>1655.25027959878</v>
      </c>
    </row>
    <row r="101" spans="1:3" x14ac:dyDescent="0.45">
      <c r="A101" t="s">
        <v>98</v>
      </c>
      <c r="B101" t="s">
        <v>4</v>
      </c>
      <c r="C101">
        <v>1650.5239571233101</v>
      </c>
    </row>
    <row r="102" spans="1:3" x14ac:dyDescent="0.45">
      <c r="A102" t="s">
        <v>115</v>
      </c>
      <c r="B102" t="s">
        <v>4</v>
      </c>
      <c r="C102">
        <v>1622.7935772584999</v>
      </c>
    </row>
    <row r="103" spans="1:3" x14ac:dyDescent="0.45">
      <c r="A103" t="s">
        <v>14</v>
      </c>
      <c r="B103" t="s">
        <v>15</v>
      </c>
      <c r="C103">
        <v>1876.2727960478701</v>
      </c>
    </row>
    <row r="104" spans="1:3" x14ac:dyDescent="0.45">
      <c r="A104" t="s">
        <v>21</v>
      </c>
      <c r="B104" t="s">
        <v>15</v>
      </c>
      <c r="C104">
        <v>1852.6308757126801</v>
      </c>
    </row>
    <row r="105" spans="1:3" x14ac:dyDescent="0.45">
      <c r="A105" t="s">
        <v>27</v>
      </c>
      <c r="B105" t="s">
        <v>15</v>
      </c>
      <c r="C105">
        <v>1802.1737656887699</v>
      </c>
    </row>
    <row r="106" spans="1:3" x14ac:dyDescent="0.45">
      <c r="A106" t="s">
        <v>28</v>
      </c>
      <c r="B106" t="s">
        <v>15</v>
      </c>
      <c r="C106">
        <v>1799.3962767579501</v>
      </c>
    </row>
    <row r="107" spans="1:3" x14ac:dyDescent="0.45">
      <c r="A107" t="s">
        <v>37</v>
      </c>
      <c r="B107" t="s">
        <v>15</v>
      </c>
      <c r="C107">
        <v>1775.59467100699</v>
      </c>
    </row>
    <row r="108" spans="1:3" x14ac:dyDescent="0.45">
      <c r="A108" t="s">
        <v>44</v>
      </c>
      <c r="B108" t="s">
        <v>15</v>
      </c>
      <c r="C108">
        <v>1768.77549404874</v>
      </c>
    </row>
    <row r="109" spans="1:3" x14ac:dyDescent="0.45">
      <c r="A109" t="s">
        <v>75</v>
      </c>
      <c r="B109" t="s">
        <v>15</v>
      </c>
      <c r="C109">
        <v>1698.7267082564899</v>
      </c>
    </row>
    <row r="110" spans="1:3" x14ac:dyDescent="0.45">
      <c r="A110" t="s">
        <v>93</v>
      </c>
      <c r="B110" t="s">
        <v>15</v>
      </c>
      <c r="C110">
        <v>1656.6848150185101</v>
      </c>
    </row>
    <row r="111" spans="1:3" x14ac:dyDescent="0.45">
      <c r="A111" t="s">
        <v>102</v>
      </c>
      <c r="B111" t="s">
        <v>15</v>
      </c>
      <c r="C111">
        <v>1643.63395408779</v>
      </c>
    </row>
    <row r="112" spans="1:3" x14ac:dyDescent="0.45">
      <c r="A112" t="s">
        <v>110</v>
      </c>
      <c r="B112" t="s">
        <v>15</v>
      </c>
      <c r="C112">
        <v>1628.7674013800799</v>
      </c>
    </row>
    <row r="113" spans="1:3" x14ac:dyDescent="0.45">
      <c r="A113" t="s">
        <v>159</v>
      </c>
      <c r="B113" t="s">
        <v>15</v>
      </c>
      <c r="C113">
        <v>1538.92180187651</v>
      </c>
    </row>
    <row r="114" spans="1:3" x14ac:dyDescent="0.45">
      <c r="A114" t="s">
        <v>189</v>
      </c>
      <c r="B114" t="s">
        <v>190</v>
      </c>
      <c r="C114">
        <v>1497.38905492146</v>
      </c>
    </row>
    <row r="115" spans="1:3" x14ac:dyDescent="0.45">
      <c r="A115" t="s">
        <v>206</v>
      </c>
      <c r="B115" t="s">
        <v>190</v>
      </c>
      <c r="C115">
        <v>1482.3267960916401</v>
      </c>
    </row>
    <row r="116" spans="1:3" x14ac:dyDescent="0.45">
      <c r="A116" t="s">
        <v>218</v>
      </c>
      <c r="B116" t="s">
        <v>190</v>
      </c>
      <c r="C116">
        <v>1462.29993925243</v>
      </c>
    </row>
    <row r="117" spans="1:3" x14ac:dyDescent="0.45">
      <c r="A117" t="s">
        <v>232</v>
      </c>
      <c r="B117" t="s">
        <v>190</v>
      </c>
      <c r="C117">
        <v>1451.23727548803</v>
      </c>
    </row>
    <row r="118" spans="1:3" x14ac:dyDescent="0.45">
      <c r="A118" t="s">
        <v>284</v>
      </c>
      <c r="B118" t="s">
        <v>190</v>
      </c>
      <c r="C118">
        <v>1401.40587989506</v>
      </c>
    </row>
    <row r="119" spans="1:3" x14ac:dyDescent="0.45">
      <c r="A119" t="s">
        <v>294</v>
      </c>
      <c r="B119" t="s">
        <v>190</v>
      </c>
      <c r="C119">
        <v>1387.46249289456</v>
      </c>
    </row>
    <row r="120" spans="1:3" x14ac:dyDescent="0.45">
      <c r="A120" t="s">
        <v>312</v>
      </c>
      <c r="B120" t="s">
        <v>190</v>
      </c>
      <c r="C120">
        <v>1385.6830675079</v>
      </c>
    </row>
    <row r="121" spans="1:3" x14ac:dyDescent="0.45">
      <c r="A121" t="s">
        <v>327</v>
      </c>
      <c r="B121" t="s">
        <v>190</v>
      </c>
      <c r="C121">
        <v>1348.2537882087399</v>
      </c>
    </row>
    <row r="122" spans="1:3" x14ac:dyDescent="0.45">
      <c r="A122" t="s">
        <v>339</v>
      </c>
      <c r="B122" t="s">
        <v>190</v>
      </c>
      <c r="C122">
        <v>1332.5992411044101</v>
      </c>
    </row>
    <row r="123" spans="1:3" x14ac:dyDescent="0.45">
      <c r="A123" t="s">
        <v>360</v>
      </c>
      <c r="B123" t="s">
        <v>190</v>
      </c>
      <c r="C123">
        <v>1299.9208393076101</v>
      </c>
    </row>
    <row r="124" spans="1:3" x14ac:dyDescent="0.45">
      <c r="A124" t="s">
        <v>122</v>
      </c>
      <c r="B124" t="s">
        <v>123</v>
      </c>
      <c r="C124">
        <v>1599.3822805372099</v>
      </c>
    </row>
    <row r="125" spans="1:3" x14ac:dyDescent="0.45">
      <c r="A125" t="s">
        <v>191</v>
      </c>
      <c r="B125" t="s">
        <v>123</v>
      </c>
      <c r="C125">
        <v>1497.89085699918</v>
      </c>
    </row>
    <row r="126" spans="1:3" x14ac:dyDescent="0.45">
      <c r="A126" t="s">
        <v>198</v>
      </c>
      <c r="B126" t="s">
        <v>123</v>
      </c>
      <c r="C126">
        <v>1489.62448669321</v>
      </c>
    </row>
    <row r="127" spans="1:3" x14ac:dyDescent="0.45">
      <c r="A127" t="s">
        <v>204</v>
      </c>
      <c r="B127" t="s">
        <v>123</v>
      </c>
      <c r="C127">
        <v>1484.2937407649199</v>
      </c>
    </row>
    <row r="128" spans="1:3" x14ac:dyDescent="0.45">
      <c r="A128" t="s">
        <v>290</v>
      </c>
      <c r="B128" t="s">
        <v>123</v>
      </c>
      <c r="C128">
        <v>1394.92705475978</v>
      </c>
    </row>
    <row r="129" spans="1:3" x14ac:dyDescent="0.45">
      <c r="A129" t="s">
        <v>298</v>
      </c>
      <c r="B129" t="s">
        <v>123</v>
      </c>
      <c r="C129">
        <v>1382.3753120107699</v>
      </c>
    </row>
    <row r="130" spans="1:3" x14ac:dyDescent="0.45">
      <c r="A130" t="s">
        <v>302</v>
      </c>
      <c r="B130" t="s">
        <v>123</v>
      </c>
      <c r="C130">
        <v>1380.37225638781</v>
      </c>
    </row>
    <row r="131" spans="1:3" x14ac:dyDescent="0.45">
      <c r="A131" t="s">
        <v>323</v>
      </c>
      <c r="B131" t="s">
        <v>123</v>
      </c>
      <c r="C131">
        <v>1352.0144821219801</v>
      </c>
    </row>
    <row r="132" spans="1:3" x14ac:dyDescent="0.45">
      <c r="A132" t="s">
        <v>383</v>
      </c>
      <c r="B132" t="s">
        <v>123</v>
      </c>
      <c r="C132">
        <v>1260.1834307758299</v>
      </c>
    </row>
    <row r="133" spans="1:3" x14ac:dyDescent="0.45">
      <c r="A133" t="s">
        <v>116</v>
      </c>
      <c r="B133" t="s">
        <v>117</v>
      </c>
      <c r="C133">
        <v>1613.90593671282</v>
      </c>
    </row>
    <row r="134" spans="1:3" x14ac:dyDescent="0.45">
      <c r="A134" t="s">
        <v>164</v>
      </c>
      <c r="B134" t="s">
        <v>117</v>
      </c>
      <c r="C134">
        <v>1531.69940933879</v>
      </c>
    </row>
    <row r="135" spans="1:3" x14ac:dyDescent="0.45">
      <c r="A135" t="s">
        <v>171</v>
      </c>
      <c r="B135" t="s">
        <v>117</v>
      </c>
      <c r="C135">
        <v>1523.63793581441</v>
      </c>
    </row>
    <row r="136" spans="1:3" x14ac:dyDescent="0.45">
      <c r="A136" t="s">
        <v>196</v>
      </c>
      <c r="B136" t="s">
        <v>117</v>
      </c>
      <c r="C136">
        <v>1492.1211722273799</v>
      </c>
    </row>
    <row r="137" spans="1:3" x14ac:dyDescent="0.45">
      <c r="A137" t="s">
        <v>203</v>
      </c>
      <c r="B137" t="s">
        <v>117</v>
      </c>
      <c r="C137">
        <v>1485.39792412414</v>
      </c>
    </row>
    <row r="138" spans="1:3" x14ac:dyDescent="0.45">
      <c r="A138" t="s">
        <v>220</v>
      </c>
      <c r="B138" t="s">
        <v>117</v>
      </c>
      <c r="C138">
        <v>1463.25393308815</v>
      </c>
    </row>
    <row r="139" spans="1:3" x14ac:dyDescent="0.45">
      <c r="A139" t="s">
        <v>273</v>
      </c>
      <c r="B139" t="s">
        <v>117</v>
      </c>
      <c r="C139">
        <v>1408.81277987558</v>
      </c>
    </row>
    <row r="140" spans="1:3" x14ac:dyDescent="0.45">
      <c r="A140" t="s">
        <v>288</v>
      </c>
      <c r="B140" t="s">
        <v>117</v>
      </c>
      <c r="C140">
        <v>1397.9597429604501</v>
      </c>
    </row>
    <row r="141" spans="1:3" x14ac:dyDescent="0.45">
      <c r="A141" t="s">
        <v>316</v>
      </c>
      <c r="B141" t="s">
        <v>117</v>
      </c>
      <c r="C141">
        <v>1375.7993695023899</v>
      </c>
    </row>
    <row r="142" spans="1:3" x14ac:dyDescent="0.45">
      <c r="A142" t="s">
        <v>321</v>
      </c>
      <c r="B142" t="s">
        <v>117</v>
      </c>
      <c r="C142">
        <v>1360.49509574432</v>
      </c>
    </row>
    <row r="143" spans="1:3" x14ac:dyDescent="0.45">
      <c r="A143" t="s">
        <v>385</v>
      </c>
      <c r="B143" t="s">
        <v>117</v>
      </c>
      <c r="C143">
        <v>1249.14707237312</v>
      </c>
    </row>
    <row r="144" spans="1:3" x14ac:dyDescent="0.45">
      <c r="A144" t="s">
        <v>140</v>
      </c>
      <c r="B144" t="s">
        <v>141</v>
      </c>
      <c r="C144">
        <v>1562.6241288767201</v>
      </c>
    </row>
    <row r="145" spans="1:3" x14ac:dyDescent="0.45">
      <c r="A145" t="s">
        <v>145</v>
      </c>
      <c r="B145" t="s">
        <v>141</v>
      </c>
      <c r="C145">
        <v>1554.2057403681799</v>
      </c>
    </row>
    <row r="146" spans="1:3" x14ac:dyDescent="0.45">
      <c r="A146" t="s">
        <v>187</v>
      </c>
      <c r="B146" t="s">
        <v>141</v>
      </c>
      <c r="C146">
        <v>1498.5274271805499</v>
      </c>
    </row>
    <row r="147" spans="1:3" x14ac:dyDescent="0.45">
      <c r="A147" t="s">
        <v>192</v>
      </c>
      <c r="B147" t="s">
        <v>141</v>
      </c>
      <c r="C147">
        <v>1495.6374658211701</v>
      </c>
    </row>
    <row r="148" spans="1:3" x14ac:dyDescent="0.45">
      <c r="A148" t="s">
        <v>236</v>
      </c>
      <c r="B148" t="s">
        <v>141</v>
      </c>
      <c r="C148">
        <v>1443.54450544619</v>
      </c>
    </row>
    <row r="149" spans="1:3" x14ac:dyDescent="0.45">
      <c r="A149" t="s">
        <v>239</v>
      </c>
      <c r="B149" t="s">
        <v>141</v>
      </c>
      <c r="C149">
        <v>1443.4287806577499</v>
      </c>
    </row>
    <row r="150" spans="1:3" x14ac:dyDescent="0.45">
      <c r="A150" t="s">
        <v>244</v>
      </c>
      <c r="B150" t="s">
        <v>141</v>
      </c>
      <c r="C150">
        <v>1431.4923530342201</v>
      </c>
    </row>
    <row r="151" spans="1:3" x14ac:dyDescent="0.45">
      <c r="A151" t="s">
        <v>251</v>
      </c>
      <c r="B151" t="s">
        <v>141</v>
      </c>
      <c r="C151">
        <v>1430.7310299938899</v>
      </c>
    </row>
    <row r="152" spans="1:3" x14ac:dyDescent="0.45">
      <c r="A152" t="s">
        <v>260</v>
      </c>
      <c r="B152" t="s">
        <v>141</v>
      </c>
      <c r="C152">
        <v>1422.8414907481499</v>
      </c>
    </row>
    <row r="153" spans="1:3" x14ac:dyDescent="0.45">
      <c r="A153" t="s">
        <v>307</v>
      </c>
      <c r="B153" t="s">
        <v>141</v>
      </c>
      <c r="C153">
        <v>1377.5537991275501</v>
      </c>
    </row>
    <row r="154" spans="1:3" x14ac:dyDescent="0.45">
      <c r="A154" t="s">
        <v>322</v>
      </c>
      <c r="B154" t="s">
        <v>141</v>
      </c>
      <c r="C154">
        <v>1361.99412075538</v>
      </c>
    </row>
    <row r="155" spans="1:3" x14ac:dyDescent="0.45">
      <c r="A155" t="s">
        <v>328</v>
      </c>
      <c r="B155" t="s">
        <v>141</v>
      </c>
      <c r="C155">
        <v>1346.0922371255599</v>
      </c>
    </row>
    <row r="156" spans="1:3" x14ac:dyDescent="0.45">
      <c r="A156" t="s">
        <v>333</v>
      </c>
      <c r="B156" t="s">
        <v>141</v>
      </c>
      <c r="C156">
        <v>1342.5357914118999</v>
      </c>
    </row>
    <row r="157" spans="1:3" x14ac:dyDescent="0.45">
      <c r="A157" t="s">
        <v>338</v>
      </c>
      <c r="B157" t="s">
        <v>141</v>
      </c>
      <c r="C157">
        <v>1335.35929540701</v>
      </c>
    </row>
    <row r="158" spans="1:3" x14ac:dyDescent="0.45">
      <c r="A158" t="s">
        <v>125</v>
      </c>
      <c r="B158" t="s">
        <v>126</v>
      </c>
      <c r="C158">
        <v>1583.68418095232</v>
      </c>
    </row>
    <row r="159" spans="1:3" x14ac:dyDescent="0.45">
      <c r="A159" t="s">
        <v>130</v>
      </c>
      <c r="B159" t="s">
        <v>126</v>
      </c>
      <c r="C159">
        <v>1579.5694636298799</v>
      </c>
    </row>
    <row r="160" spans="1:3" x14ac:dyDescent="0.45">
      <c r="A160" t="s">
        <v>137</v>
      </c>
      <c r="B160" t="s">
        <v>126</v>
      </c>
      <c r="C160">
        <v>1565.3655575118701</v>
      </c>
    </row>
    <row r="161" spans="1:3" x14ac:dyDescent="0.45">
      <c r="A161" t="s">
        <v>139</v>
      </c>
      <c r="B161" t="s">
        <v>126</v>
      </c>
      <c r="C161">
        <v>1563.76173653771</v>
      </c>
    </row>
    <row r="162" spans="1:3" x14ac:dyDescent="0.45">
      <c r="A162" t="s">
        <v>176</v>
      </c>
      <c r="B162" t="s">
        <v>126</v>
      </c>
      <c r="C162">
        <v>1514.75198726093</v>
      </c>
    </row>
    <row r="163" spans="1:3" x14ac:dyDescent="0.45">
      <c r="A163" t="s">
        <v>205</v>
      </c>
      <c r="B163" t="s">
        <v>126</v>
      </c>
      <c r="C163">
        <v>1485.87897251615</v>
      </c>
    </row>
    <row r="164" spans="1:3" x14ac:dyDescent="0.45">
      <c r="A164" t="s">
        <v>211</v>
      </c>
      <c r="B164" t="s">
        <v>126</v>
      </c>
      <c r="C164">
        <v>1474.7178648587401</v>
      </c>
    </row>
    <row r="165" spans="1:3" x14ac:dyDescent="0.45">
      <c r="A165" t="s">
        <v>249</v>
      </c>
      <c r="B165" t="s">
        <v>126</v>
      </c>
      <c r="C165">
        <v>1434.90296171366</v>
      </c>
    </row>
    <row r="166" spans="1:3" x14ac:dyDescent="0.45">
      <c r="A166" t="s">
        <v>279</v>
      </c>
      <c r="B166" t="s">
        <v>126</v>
      </c>
      <c r="C166">
        <v>1405.44344469869</v>
      </c>
    </row>
    <row r="167" spans="1:3" x14ac:dyDescent="0.45">
      <c r="A167" t="s">
        <v>295</v>
      </c>
      <c r="B167" t="s">
        <v>126</v>
      </c>
      <c r="C167">
        <v>1387.54190403589</v>
      </c>
    </row>
    <row r="168" spans="1:3" x14ac:dyDescent="0.45">
      <c r="A168" t="s">
        <v>174</v>
      </c>
      <c r="B168" t="s">
        <v>175</v>
      </c>
      <c r="C168">
        <v>1517.4097756194701</v>
      </c>
    </row>
    <row r="169" spans="1:3" x14ac:dyDescent="0.45">
      <c r="A169" t="s">
        <v>181</v>
      </c>
      <c r="B169" t="s">
        <v>175</v>
      </c>
      <c r="C169">
        <v>1505.6775334982501</v>
      </c>
    </row>
    <row r="170" spans="1:3" x14ac:dyDescent="0.45">
      <c r="A170" t="s">
        <v>188</v>
      </c>
      <c r="B170" t="s">
        <v>175</v>
      </c>
      <c r="C170">
        <v>1498.5890509094299</v>
      </c>
    </row>
    <row r="171" spans="1:3" x14ac:dyDescent="0.45">
      <c r="A171" t="s">
        <v>197</v>
      </c>
      <c r="B171" t="s">
        <v>175</v>
      </c>
      <c r="C171">
        <v>1491.14543894813</v>
      </c>
    </row>
    <row r="172" spans="1:3" x14ac:dyDescent="0.45">
      <c r="A172" t="s">
        <v>213</v>
      </c>
      <c r="B172" t="s">
        <v>175</v>
      </c>
      <c r="C172">
        <v>1470.1479065119299</v>
      </c>
    </row>
    <row r="173" spans="1:3" x14ac:dyDescent="0.45">
      <c r="A173" t="s">
        <v>226</v>
      </c>
      <c r="B173" t="s">
        <v>175</v>
      </c>
      <c r="C173">
        <v>1451.69682939121</v>
      </c>
    </row>
    <row r="174" spans="1:3" x14ac:dyDescent="0.45">
      <c r="A174" t="s">
        <v>234</v>
      </c>
      <c r="B174" t="s">
        <v>175</v>
      </c>
      <c r="C174">
        <v>1445.60435781872</v>
      </c>
    </row>
    <row r="175" spans="1:3" x14ac:dyDescent="0.45">
      <c r="A175" t="s">
        <v>325</v>
      </c>
      <c r="B175" t="s">
        <v>175</v>
      </c>
      <c r="C175">
        <v>1350.9368583102901</v>
      </c>
    </row>
    <row r="176" spans="1:3" x14ac:dyDescent="0.45">
      <c r="A176" t="s">
        <v>341</v>
      </c>
      <c r="B176" t="s">
        <v>175</v>
      </c>
      <c r="C176">
        <v>1338.6934167752099</v>
      </c>
    </row>
    <row r="177" spans="1:3" x14ac:dyDescent="0.45">
      <c r="A177" t="s">
        <v>379</v>
      </c>
      <c r="B177" t="s">
        <v>175</v>
      </c>
      <c r="C177">
        <v>1264.35172878513</v>
      </c>
    </row>
    <row r="178" spans="1:3" x14ac:dyDescent="0.45">
      <c r="A178" t="s">
        <v>395</v>
      </c>
      <c r="B178" t="s">
        <v>175</v>
      </c>
      <c r="C178">
        <v>1178.86818546421</v>
      </c>
    </row>
    <row r="179" spans="1:3" x14ac:dyDescent="0.45">
      <c r="A179" t="s">
        <v>94</v>
      </c>
      <c r="B179" t="s">
        <v>95</v>
      </c>
      <c r="C179">
        <v>1657.26950502818</v>
      </c>
    </row>
    <row r="180" spans="1:3" x14ac:dyDescent="0.45">
      <c r="A180" t="s">
        <v>131</v>
      </c>
      <c r="B180" t="s">
        <v>95</v>
      </c>
      <c r="C180">
        <v>1576.5261793024499</v>
      </c>
    </row>
    <row r="181" spans="1:3" x14ac:dyDescent="0.45">
      <c r="A181" t="s">
        <v>186</v>
      </c>
      <c r="B181" t="s">
        <v>95</v>
      </c>
      <c r="C181">
        <v>1504.9043917243901</v>
      </c>
    </row>
    <row r="182" spans="1:3" x14ac:dyDescent="0.45">
      <c r="A182" t="s">
        <v>219</v>
      </c>
      <c r="B182" t="s">
        <v>95</v>
      </c>
      <c r="C182">
        <v>1468.17971206077</v>
      </c>
    </row>
    <row r="183" spans="1:3" x14ac:dyDescent="0.45">
      <c r="A183" t="s">
        <v>233</v>
      </c>
      <c r="B183" t="s">
        <v>95</v>
      </c>
      <c r="C183">
        <v>1445.62432256792</v>
      </c>
    </row>
    <row r="184" spans="1:3" x14ac:dyDescent="0.45">
      <c r="A184" t="s">
        <v>258</v>
      </c>
      <c r="B184" t="s">
        <v>95</v>
      </c>
      <c r="C184">
        <v>1441.6128787228999</v>
      </c>
    </row>
    <row r="185" spans="1:3" x14ac:dyDescent="0.45">
      <c r="A185" t="s">
        <v>243</v>
      </c>
      <c r="B185" t="s">
        <v>95</v>
      </c>
      <c r="C185">
        <v>1440.69684362355</v>
      </c>
    </row>
    <row r="186" spans="1:3" x14ac:dyDescent="0.45">
      <c r="A186" t="s">
        <v>340</v>
      </c>
      <c r="B186" t="s">
        <v>95</v>
      </c>
      <c r="C186">
        <v>1331.64961142575</v>
      </c>
    </row>
    <row r="187" spans="1:3" x14ac:dyDescent="0.45">
      <c r="A187" t="s">
        <v>229</v>
      </c>
      <c r="B187" t="s">
        <v>230</v>
      </c>
      <c r="C187">
        <v>1452.03465142644</v>
      </c>
    </row>
    <row r="188" spans="1:3" x14ac:dyDescent="0.45">
      <c r="A188" t="s">
        <v>247</v>
      </c>
      <c r="B188" t="s">
        <v>230</v>
      </c>
      <c r="C188">
        <v>1436.9637128716799</v>
      </c>
    </row>
    <row r="189" spans="1:3" x14ac:dyDescent="0.45">
      <c r="A189" t="s">
        <v>248</v>
      </c>
      <c r="B189" t="s">
        <v>230</v>
      </c>
      <c r="C189">
        <v>1430.5978658475799</v>
      </c>
    </row>
    <row r="190" spans="1:3" x14ac:dyDescent="0.45">
      <c r="A190" t="s">
        <v>257</v>
      </c>
      <c r="B190" t="s">
        <v>230</v>
      </c>
      <c r="C190">
        <v>1425.02011448643</v>
      </c>
    </row>
    <row r="191" spans="1:3" x14ac:dyDescent="0.45">
      <c r="A191" t="s">
        <v>256</v>
      </c>
      <c r="B191" t="s">
        <v>230</v>
      </c>
      <c r="C191">
        <v>1424.3673701022101</v>
      </c>
    </row>
    <row r="192" spans="1:3" x14ac:dyDescent="0.45">
      <c r="A192" t="s">
        <v>281</v>
      </c>
      <c r="B192" t="s">
        <v>230</v>
      </c>
      <c r="C192">
        <v>1403.5698915477601</v>
      </c>
    </row>
    <row r="193" spans="1:3" x14ac:dyDescent="0.45">
      <c r="A193" t="s">
        <v>282</v>
      </c>
      <c r="B193" t="s">
        <v>230</v>
      </c>
      <c r="C193">
        <v>1398.9115805653501</v>
      </c>
    </row>
    <row r="194" spans="1:3" x14ac:dyDescent="0.45">
      <c r="A194" t="s">
        <v>309</v>
      </c>
      <c r="B194" t="s">
        <v>230</v>
      </c>
      <c r="C194">
        <v>1375.07507301184</v>
      </c>
    </row>
    <row r="195" spans="1:3" x14ac:dyDescent="0.45">
      <c r="A195" t="s">
        <v>347</v>
      </c>
      <c r="B195" t="s">
        <v>230</v>
      </c>
      <c r="C195">
        <v>1321.3464844446701</v>
      </c>
    </row>
    <row r="196" spans="1:3" x14ac:dyDescent="0.45">
      <c r="A196" t="s">
        <v>355</v>
      </c>
      <c r="B196" t="s">
        <v>230</v>
      </c>
      <c r="C196">
        <v>1309.4743208352299</v>
      </c>
    </row>
    <row r="197" spans="1:3" x14ac:dyDescent="0.45">
      <c r="A197" t="s">
        <v>358</v>
      </c>
      <c r="B197" t="s">
        <v>230</v>
      </c>
      <c r="C197">
        <v>1304.3934715186999</v>
      </c>
    </row>
    <row r="198" spans="1:3" x14ac:dyDescent="0.45">
      <c r="A198" t="s">
        <v>359</v>
      </c>
      <c r="B198" t="s">
        <v>230</v>
      </c>
      <c r="C198">
        <v>1303.7238363618601</v>
      </c>
    </row>
    <row r="199" spans="1:3" x14ac:dyDescent="0.45">
      <c r="A199" t="s">
        <v>370</v>
      </c>
      <c r="B199" t="s">
        <v>230</v>
      </c>
      <c r="C199">
        <v>1282.33322060929</v>
      </c>
    </row>
    <row r="200" spans="1:3" x14ac:dyDescent="0.45">
      <c r="A200" t="s">
        <v>134</v>
      </c>
      <c r="B200" t="s">
        <v>135</v>
      </c>
      <c r="C200">
        <v>1566.9632255302299</v>
      </c>
    </row>
    <row r="201" spans="1:3" x14ac:dyDescent="0.45">
      <c r="A201" t="s">
        <v>147</v>
      </c>
      <c r="B201" t="s">
        <v>135</v>
      </c>
      <c r="C201">
        <v>1545.96399597612</v>
      </c>
    </row>
    <row r="202" spans="1:3" x14ac:dyDescent="0.45">
      <c r="A202" t="s">
        <v>158</v>
      </c>
      <c r="B202" t="s">
        <v>135</v>
      </c>
      <c r="C202">
        <v>1539.9544247326501</v>
      </c>
    </row>
    <row r="203" spans="1:3" x14ac:dyDescent="0.45">
      <c r="A203" t="s">
        <v>195</v>
      </c>
      <c r="B203" t="s">
        <v>135</v>
      </c>
      <c r="C203">
        <v>1494.1824554258701</v>
      </c>
    </row>
    <row r="204" spans="1:3" x14ac:dyDescent="0.45">
      <c r="A204" t="s">
        <v>238</v>
      </c>
      <c r="B204" t="s">
        <v>135</v>
      </c>
      <c r="C204">
        <v>1443.04386073621</v>
      </c>
    </row>
    <row r="205" spans="1:3" x14ac:dyDescent="0.45">
      <c r="A205" t="s">
        <v>270</v>
      </c>
      <c r="B205" t="s">
        <v>135</v>
      </c>
      <c r="C205">
        <v>1415.65525193652</v>
      </c>
    </row>
    <row r="206" spans="1:3" x14ac:dyDescent="0.45">
      <c r="A206" t="s">
        <v>297</v>
      </c>
      <c r="B206" t="s">
        <v>135</v>
      </c>
      <c r="C206">
        <v>1381.96290658508</v>
      </c>
    </row>
    <row r="207" spans="1:3" x14ac:dyDescent="0.45">
      <c r="A207" t="s">
        <v>315</v>
      </c>
      <c r="B207" t="s">
        <v>135</v>
      </c>
      <c r="C207">
        <v>1371.5013310256099</v>
      </c>
    </row>
    <row r="208" spans="1:3" x14ac:dyDescent="0.45">
      <c r="A208" t="s">
        <v>319</v>
      </c>
      <c r="B208" t="s">
        <v>135</v>
      </c>
      <c r="C208">
        <v>1365.8777141768801</v>
      </c>
    </row>
    <row r="209" spans="1:3" x14ac:dyDescent="0.45">
      <c r="A209" t="s">
        <v>350</v>
      </c>
      <c r="B209" t="s">
        <v>135</v>
      </c>
      <c r="C209">
        <v>1322.6576597846399</v>
      </c>
    </row>
    <row r="210" spans="1:3" x14ac:dyDescent="0.45">
      <c r="A210" t="s">
        <v>353</v>
      </c>
      <c r="B210" t="s">
        <v>135</v>
      </c>
      <c r="C210">
        <v>1311.43697723796</v>
      </c>
    </row>
    <row r="211" spans="1:3" x14ac:dyDescent="0.45">
      <c r="A211" t="s">
        <v>374</v>
      </c>
      <c r="B211" t="s">
        <v>135</v>
      </c>
      <c r="C211">
        <v>1271.1923122184701</v>
      </c>
    </row>
    <row r="212" spans="1:3" x14ac:dyDescent="0.45">
      <c r="A212" t="s">
        <v>253</v>
      </c>
      <c r="B212" t="s">
        <v>254</v>
      </c>
      <c r="C212">
        <v>1427.1054518216899</v>
      </c>
    </row>
    <row r="213" spans="1:3" x14ac:dyDescent="0.45">
      <c r="A213" t="s">
        <v>266</v>
      </c>
      <c r="B213" t="s">
        <v>254</v>
      </c>
      <c r="C213">
        <v>1419.3325097709001</v>
      </c>
    </row>
    <row r="214" spans="1:3" x14ac:dyDescent="0.45">
      <c r="A214" t="s">
        <v>268</v>
      </c>
      <c r="B214" t="s">
        <v>254</v>
      </c>
      <c r="C214">
        <v>1418.5451798525601</v>
      </c>
    </row>
    <row r="215" spans="1:3" x14ac:dyDescent="0.45">
      <c r="A215" t="s">
        <v>318</v>
      </c>
      <c r="B215" t="s">
        <v>254</v>
      </c>
      <c r="C215">
        <v>1368.52213695668</v>
      </c>
    </row>
    <row r="216" spans="1:3" x14ac:dyDescent="0.45">
      <c r="A216" t="s">
        <v>342</v>
      </c>
      <c r="B216" t="s">
        <v>254</v>
      </c>
      <c r="C216">
        <v>1328.13813641452</v>
      </c>
    </row>
    <row r="217" spans="1:3" x14ac:dyDescent="0.45">
      <c r="A217" t="s">
        <v>363</v>
      </c>
      <c r="B217" t="s">
        <v>254</v>
      </c>
      <c r="C217">
        <v>1299.6779908328799</v>
      </c>
    </row>
    <row r="218" spans="1:3" x14ac:dyDescent="0.45">
      <c r="A218" t="s">
        <v>393</v>
      </c>
      <c r="B218" t="s">
        <v>254</v>
      </c>
      <c r="C218">
        <v>1188.4056956126301</v>
      </c>
    </row>
    <row r="219" spans="1:3" x14ac:dyDescent="0.45">
      <c r="A219" t="s">
        <v>396</v>
      </c>
      <c r="B219" t="s">
        <v>254</v>
      </c>
      <c r="C219">
        <v>1175.7034637310501</v>
      </c>
    </row>
    <row r="220" spans="1:3" x14ac:dyDescent="0.45">
      <c r="A220" t="s">
        <v>105</v>
      </c>
      <c r="B220" t="s">
        <v>106</v>
      </c>
      <c r="C220">
        <v>1640.0751306714999</v>
      </c>
    </row>
    <row r="221" spans="1:3" x14ac:dyDescent="0.45">
      <c r="A221" t="s">
        <v>132</v>
      </c>
      <c r="B221" t="s">
        <v>106</v>
      </c>
      <c r="C221">
        <v>1572.90081560055</v>
      </c>
    </row>
    <row r="222" spans="1:3" x14ac:dyDescent="0.45">
      <c r="A222" t="s">
        <v>144</v>
      </c>
      <c r="B222" t="s">
        <v>106</v>
      </c>
      <c r="C222">
        <v>1557.49270669569</v>
      </c>
    </row>
    <row r="223" spans="1:3" x14ac:dyDescent="0.45">
      <c r="A223" t="s">
        <v>152</v>
      </c>
      <c r="B223" t="s">
        <v>106</v>
      </c>
      <c r="C223">
        <v>1541.2290190921599</v>
      </c>
    </row>
    <row r="224" spans="1:3" x14ac:dyDescent="0.45">
      <c r="A224" t="s">
        <v>178</v>
      </c>
      <c r="B224" t="s">
        <v>106</v>
      </c>
      <c r="C224">
        <v>1513.0412327199001</v>
      </c>
    </row>
    <row r="225" spans="1:3" x14ac:dyDescent="0.45">
      <c r="A225" t="s">
        <v>194</v>
      </c>
      <c r="B225" t="s">
        <v>106</v>
      </c>
      <c r="C225">
        <v>1495.3367411387801</v>
      </c>
    </row>
    <row r="226" spans="1:3" x14ac:dyDescent="0.45">
      <c r="A226" t="s">
        <v>212</v>
      </c>
      <c r="B226" t="s">
        <v>106</v>
      </c>
      <c r="C226">
        <v>1468.4005268996</v>
      </c>
    </row>
    <row r="227" spans="1:3" x14ac:dyDescent="0.45">
      <c r="A227" t="s">
        <v>216</v>
      </c>
      <c r="B227" t="s">
        <v>106</v>
      </c>
      <c r="C227">
        <v>1464.8113779765699</v>
      </c>
    </row>
    <row r="228" spans="1:3" x14ac:dyDescent="0.45">
      <c r="A228" t="s">
        <v>222</v>
      </c>
      <c r="B228" t="s">
        <v>106</v>
      </c>
      <c r="C228">
        <v>1461.1234633798399</v>
      </c>
    </row>
    <row r="229" spans="1:3" x14ac:dyDescent="0.45">
      <c r="A229" t="s">
        <v>262</v>
      </c>
      <c r="B229" t="s">
        <v>106</v>
      </c>
      <c r="C229">
        <v>1422.2325487390201</v>
      </c>
    </row>
    <row r="230" spans="1:3" x14ac:dyDescent="0.45">
      <c r="A230" t="s">
        <v>271</v>
      </c>
      <c r="B230" t="s">
        <v>106</v>
      </c>
      <c r="C230">
        <v>1419.94211748877</v>
      </c>
    </row>
    <row r="231" spans="1:3" x14ac:dyDescent="0.45">
      <c r="A231" t="s">
        <v>272</v>
      </c>
      <c r="B231" t="s">
        <v>106</v>
      </c>
      <c r="C231">
        <v>1405.6456701883701</v>
      </c>
    </row>
    <row r="232" spans="1:3" x14ac:dyDescent="0.45">
      <c r="A232" t="s">
        <v>69</v>
      </c>
      <c r="B232" t="s">
        <v>70</v>
      </c>
      <c r="C232">
        <v>1706.61753616126</v>
      </c>
    </row>
    <row r="233" spans="1:3" x14ac:dyDescent="0.45">
      <c r="A233" t="s">
        <v>71</v>
      </c>
      <c r="B233" t="s">
        <v>70</v>
      </c>
      <c r="C233">
        <v>1706.3905087302001</v>
      </c>
    </row>
    <row r="234" spans="1:3" x14ac:dyDescent="0.45">
      <c r="A234" t="s">
        <v>74</v>
      </c>
      <c r="B234" t="s">
        <v>70</v>
      </c>
      <c r="C234">
        <v>1701.74141734912</v>
      </c>
    </row>
    <row r="235" spans="1:3" x14ac:dyDescent="0.45">
      <c r="A235" t="s">
        <v>82</v>
      </c>
      <c r="B235" t="s">
        <v>70</v>
      </c>
      <c r="C235">
        <v>1685.5696174304301</v>
      </c>
    </row>
    <row r="236" spans="1:3" x14ac:dyDescent="0.45">
      <c r="A236" t="s">
        <v>86</v>
      </c>
      <c r="B236" t="s">
        <v>70</v>
      </c>
      <c r="C236">
        <v>1667.85150914875</v>
      </c>
    </row>
    <row r="237" spans="1:3" x14ac:dyDescent="0.45">
      <c r="A237" t="s">
        <v>89</v>
      </c>
      <c r="B237" t="s">
        <v>70</v>
      </c>
      <c r="C237">
        <v>1665.9881132446701</v>
      </c>
    </row>
    <row r="238" spans="1:3" x14ac:dyDescent="0.45">
      <c r="A238" t="s">
        <v>108</v>
      </c>
      <c r="B238" t="s">
        <v>70</v>
      </c>
      <c r="C238">
        <v>1633.5173518004499</v>
      </c>
    </row>
    <row r="239" spans="1:3" x14ac:dyDescent="0.45">
      <c r="A239" t="s">
        <v>217</v>
      </c>
      <c r="B239" t="s">
        <v>70</v>
      </c>
      <c r="C239">
        <v>1464.6451058682201</v>
      </c>
    </row>
    <row r="240" spans="1:3" x14ac:dyDescent="0.45">
      <c r="A240" t="s">
        <v>227</v>
      </c>
      <c r="B240" t="s">
        <v>70</v>
      </c>
      <c r="C240">
        <v>1459.7717007911599</v>
      </c>
    </row>
    <row r="241" spans="1:3" x14ac:dyDescent="0.45">
      <c r="A241" t="s">
        <v>259</v>
      </c>
      <c r="B241" t="s">
        <v>70</v>
      </c>
      <c r="C241">
        <v>1424.0684500340201</v>
      </c>
    </row>
    <row r="242" spans="1:3" x14ac:dyDescent="0.45">
      <c r="A242" t="s">
        <v>311</v>
      </c>
      <c r="B242" t="s">
        <v>70</v>
      </c>
      <c r="C242">
        <v>1374.1107452147601</v>
      </c>
    </row>
    <row r="243" spans="1:3" x14ac:dyDescent="0.45">
      <c r="A243" t="s">
        <v>303</v>
      </c>
      <c r="B243" t="s">
        <v>304</v>
      </c>
      <c r="C243">
        <v>1378.43435962693</v>
      </c>
    </row>
    <row r="244" spans="1:3" x14ac:dyDescent="0.45">
      <c r="A244" t="s">
        <v>326</v>
      </c>
      <c r="B244" t="s">
        <v>304</v>
      </c>
      <c r="C244">
        <v>1349.0102184873399</v>
      </c>
    </row>
    <row r="245" spans="1:3" x14ac:dyDescent="0.45">
      <c r="A245" t="s">
        <v>361</v>
      </c>
      <c r="B245" t="s">
        <v>304</v>
      </c>
      <c r="C245">
        <v>1303.29628205934</v>
      </c>
    </row>
    <row r="246" spans="1:3" x14ac:dyDescent="0.45">
      <c r="A246" t="s">
        <v>368</v>
      </c>
      <c r="B246" t="s">
        <v>304</v>
      </c>
      <c r="C246">
        <v>1280.27414719171</v>
      </c>
    </row>
    <row r="247" spans="1:3" x14ac:dyDescent="0.45">
      <c r="A247" t="s">
        <v>382</v>
      </c>
      <c r="B247" t="s">
        <v>304</v>
      </c>
      <c r="C247">
        <v>1262.13176190889</v>
      </c>
    </row>
    <row r="248" spans="1:3" x14ac:dyDescent="0.45">
      <c r="A248" t="s">
        <v>384</v>
      </c>
      <c r="B248" t="s">
        <v>304</v>
      </c>
      <c r="C248">
        <v>1250.65039376049</v>
      </c>
    </row>
    <row r="249" spans="1:3" x14ac:dyDescent="0.45">
      <c r="A249" t="s">
        <v>387</v>
      </c>
      <c r="B249" t="s">
        <v>304</v>
      </c>
      <c r="C249">
        <v>1242.7357472143799</v>
      </c>
    </row>
    <row r="250" spans="1:3" x14ac:dyDescent="0.45">
      <c r="A250" t="s">
        <v>386</v>
      </c>
      <c r="B250" t="s">
        <v>304</v>
      </c>
      <c r="C250">
        <v>1242.27442061888</v>
      </c>
    </row>
    <row r="251" spans="1:3" x14ac:dyDescent="0.45">
      <c r="A251" t="s">
        <v>389</v>
      </c>
      <c r="B251" t="s">
        <v>304</v>
      </c>
      <c r="C251">
        <v>1240.50965701123</v>
      </c>
    </row>
    <row r="252" spans="1:3" x14ac:dyDescent="0.45">
      <c r="A252" t="s">
        <v>285</v>
      </c>
      <c r="B252" t="s">
        <v>276</v>
      </c>
      <c r="C252">
        <v>1406.38810897902</v>
      </c>
    </row>
    <row r="253" spans="1:3" x14ac:dyDescent="0.45">
      <c r="A253" t="s">
        <v>275</v>
      </c>
      <c r="B253" t="s">
        <v>276</v>
      </c>
      <c r="C253">
        <v>1403.2580862458799</v>
      </c>
    </row>
    <row r="254" spans="1:3" x14ac:dyDescent="0.45">
      <c r="A254" t="s">
        <v>330</v>
      </c>
      <c r="B254" t="s">
        <v>276</v>
      </c>
      <c r="C254">
        <v>1344.8924853629901</v>
      </c>
    </row>
    <row r="255" spans="1:3" x14ac:dyDescent="0.45">
      <c r="A255" t="s">
        <v>335</v>
      </c>
      <c r="B255" t="s">
        <v>276</v>
      </c>
      <c r="C255">
        <v>1340.6262188062301</v>
      </c>
    </row>
    <row r="256" spans="1:3" x14ac:dyDescent="0.45">
      <c r="A256" t="s">
        <v>351</v>
      </c>
      <c r="B256" t="s">
        <v>276</v>
      </c>
      <c r="C256">
        <v>1314.5626925300901</v>
      </c>
    </row>
    <row r="257" spans="1:3" x14ac:dyDescent="0.45">
      <c r="A257" t="s">
        <v>354</v>
      </c>
      <c r="B257" t="s">
        <v>276</v>
      </c>
      <c r="C257">
        <v>1303.1820186652401</v>
      </c>
    </row>
    <row r="258" spans="1:3" x14ac:dyDescent="0.45">
      <c r="A258" t="s">
        <v>362</v>
      </c>
      <c r="B258" t="s">
        <v>276</v>
      </c>
      <c r="C258">
        <v>1301.2741501578701</v>
      </c>
    </row>
    <row r="259" spans="1:3" x14ac:dyDescent="0.45">
      <c r="A259" t="s">
        <v>364</v>
      </c>
      <c r="B259" t="s">
        <v>276</v>
      </c>
      <c r="C259">
        <v>1297.0995795692399</v>
      </c>
    </row>
    <row r="260" spans="1:3" x14ac:dyDescent="0.45">
      <c r="A260" t="s">
        <v>365</v>
      </c>
      <c r="B260" t="s">
        <v>276</v>
      </c>
      <c r="C260">
        <v>1293.2002273841699</v>
      </c>
    </row>
    <row r="261" spans="1:3" x14ac:dyDescent="0.45">
      <c r="A261" t="s">
        <v>375</v>
      </c>
      <c r="B261" t="s">
        <v>276</v>
      </c>
      <c r="C261">
        <v>1270.39559744505</v>
      </c>
    </row>
    <row r="262" spans="1:3" x14ac:dyDescent="0.45">
      <c r="A262" t="s">
        <v>376</v>
      </c>
      <c r="B262" t="s">
        <v>276</v>
      </c>
      <c r="C262">
        <v>1265.8491065190401</v>
      </c>
    </row>
    <row r="263" spans="1:3" x14ac:dyDescent="0.45">
      <c r="A263" t="s">
        <v>224</v>
      </c>
      <c r="B263" t="s">
        <v>225</v>
      </c>
      <c r="C263">
        <v>1457.00531585764</v>
      </c>
    </row>
    <row r="264" spans="1:3" x14ac:dyDescent="0.45">
      <c r="A264" t="s">
        <v>250</v>
      </c>
      <c r="B264" t="s">
        <v>225</v>
      </c>
      <c r="C264">
        <v>1432.1409704013099</v>
      </c>
    </row>
    <row r="265" spans="1:3" x14ac:dyDescent="0.45">
      <c r="A265" t="s">
        <v>267</v>
      </c>
      <c r="B265" t="s">
        <v>225</v>
      </c>
      <c r="C265">
        <v>1419.1644629085399</v>
      </c>
    </row>
    <row r="266" spans="1:3" x14ac:dyDescent="0.45">
      <c r="A266" t="s">
        <v>274</v>
      </c>
      <c r="B266" t="s">
        <v>225</v>
      </c>
      <c r="C266">
        <v>1407.44680055493</v>
      </c>
    </row>
    <row r="267" spans="1:3" x14ac:dyDescent="0.45">
      <c r="A267" t="s">
        <v>277</v>
      </c>
      <c r="B267" t="s">
        <v>225</v>
      </c>
      <c r="C267">
        <v>1406.25227295884</v>
      </c>
    </row>
    <row r="268" spans="1:3" x14ac:dyDescent="0.45">
      <c r="A268" t="s">
        <v>283</v>
      </c>
      <c r="B268" t="s">
        <v>225</v>
      </c>
      <c r="C268">
        <v>1402.2114271867299</v>
      </c>
    </row>
    <row r="269" spans="1:3" x14ac:dyDescent="0.45">
      <c r="A269" t="s">
        <v>300</v>
      </c>
      <c r="B269" t="s">
        <v>225</v>
      </c>
      <c r="C269">
        <v>1389.3288870988799</v>
      </c>
    </row>
    <row r="270" spans="1:3" x14ac:dyDescent="0.45">
      <c r="A270" t="s">
        <v>331</v>
      </c>
      <c r="B270" t="s">
        <v>225</v>
      </c>
      <c r="C270">
        <v>1344.28786169162</v>
      </c>
    </row>
    <row r="271" spans="1:3" x14ac:dyDescent="0.45">
      <c r="A271" t="s">
        <v>372</v>
      </c>
      <c r="B271" t="s">
        <v>225</v>
      </c>
      <c r="C271">
        <v>1275.9890063457001</v>
      </c>
    </row>
    <row r="272" spans="1:3" x14ac:dyDescent="0.45">
      <c r="A272" t="s">
        <v>378</v>
      </c>
      <c r="B272" t="s">
        <v>225</v>
      </c>
      <c r="C272">
        <v>1272.0529903132599</v>
      </c>
    </row>
    <row r="273" spans="1:3" x14ac:dyDescent="0.45">
      <c r="A273" t="s">
        <v>128</v>
      </c>
      <c r="B273" t="s">
        <v>129</v>
      </c>
      <c r="C273">
        <v>1579.67955783354</v>
      </c>
    </row>
    <row r="274" spans="1:3" x14ac:dyDescent="0.45">
      <c r="A274" t="s">
        <v>138</v>
      </c>
      <c r="B274" t="s">
        <v>129</v>
      </c>
      <c r="C274">
        <v>1564.7350817578199</v>
      </c>
    </row>
    <row r="275" spans="1:3" x14ac:dyDescent="0.45">
      <c r="A275" t="s">
        <v>160</v>
      </c>
      <c r="B275" t="s">
        <v>129</v>
      </c>
      <c r="C275">
        <v>1537.3090761224501</v>
      </c>
    </row>
    <row r="276" spans="1:3" x14ac:dyDescent="0.45">
      <c r="A276" t="s">
        <v>170</v>
      </c>
      <c r="B276" t="s">
        <v>129</v>
      </c>
      <c r="C276">
        <v>1522.7880917156201</v>
      </c>
    </row>
    <row r="277" spans="1:3" x14ac:dyDescent="0.45">
      <c r="A277" t="s">
        <v>193</v>
      </c>
      <c r="B277" t="s">
        <v>129</v>
      </c>
      <c r="C277">
        <v>1497.01970890097</v>
      </c>
    </row>
    <row r="278" spans="1:3" x14ac:dyDescent="0.45">
      <c r="A278" t="s">
        <v>201</v>
      </c>
      <c r="B278" t="s">
        <v>129</v>
      </c>
      <c r="C278">
        <v>1494.2298184998799</v>
      </c>
    </row>
    <row r="279" spans="1:3" x14ac:dyDescent="0.45">
      <c r="A279" t="s">
        <v>209</v>
      </c>
      <c r="B279" t="s">
        <v>129</v>
      </c>
      <c r="C279">
        <v>1480.1441870051599</v>
      </c>
    </row>
    <row r="280" spans="1:3" x14ac:dyDescent="0.45">
      <c r="A280" t="s">
        <v>221</v>
      </c>
      <c r="B280" t="s">
        <v>129</v>
      </c>
      <c r="C280">
        <v>1462.29203406491</v>
      </c>
    </row>
    <row r="281" spans="1:3" x14ac:dyDescent="0.45">
      <c r="A281" t="s">
        <v>228</v>
      </c>
      <c r="B281" t="s">
        <v>129</v>
      </c>
      <c r="C281">
        <v>1453.89865057012</v>
      </c>
    </row>
    <row r="282" spans="1:3" x14ac:dyDescent="0.45">
      <c r="A282" t="s">
        <v>264</v>
      </c>
      <c r="B282" t="s">
        <v>129</v>
      </c>
      <c r="C282">
        <v>1438.21975267889</v>
      </c>
    </row>
    <row r="283" spans="1:3" x14ac:dyDescent="0.45">
      <c r="A283" t="s">
        <v>252</v>
      </c>
      <c r="B283" t="s">
        <v>129</v>
      </c>
      <c r="C283">
        <v>1430.81309423471</v>
      </c>
    </row>
    <row r="284" spans="1:3" x14ac:dyDescent="0.45">
      <c r="A284" t="s">
        <v>261</v>
      </c>
      <c r="B284" t="s">
        <v>129</v>
      </c>
      <c r="C284">
        <v>1422.81152600519</v>
      </c>
    </row>
    <row r="285" spans="1:3" x14ac:dyDescent="0.45">
      <c r="A285" t="s">
        <v>332</v>
      </c>
      <c r="B285" t="s">
        <v>129</v>
      </c>
      <c r="C285">
        <v>1344.5238499944201</v>
      </c>
    </row>
    <row r="286" spans="1:3" x14ac:dyDescent="0.45">
      <c r="A286" t="s">
        <v>336</v>
      </c>
      <c r="B286" t="s">
        <v>129</v>
      </c>
      <c r="C286">
        <v>1335.99677685492</v>
      </c>
    </row>
    <row r="287" spans="1:3" x14ac:dyDescent="0.45">
      <c r="A287" t="s">
        <v>142</v>
      </c>
      <c r="B287" t="s">
        <v>143</v>
      </c>
      <c r="C287">
        <v>1562.6244450305401</v>
      </c>
    </row>
    <row r="288" spans="1:3" x14ac:dyDescent="0.45">
      <c r="A288" t="s">
        <v>151</v>
      </c>
      <c r="B288" t="s">
        <v>143</v>
      </c>
      <c r="C288">
        <v>1543.85490996818</v>
      </c>
    </row>
    <row r="289" spans="1:3" x14ac:dyDescent="0.45">
      <c r="A289" t="s">
        <v>172</v>
      </c>
      <c r="B289" t="s">
        <v>143</v>
      </c>
      <c r="C289">
        <v>1523.5823118308399</v>
      </c>
    </row>
    <row r="290" spans="1:3" x14ac:dyDescent="0.45">
      <c r="A290" t="s">
        <v>184</v>
      </c>
      <c r="B290" t="s">
        <v>143</v>
      </c>
      <c r="C290">
        <v>1508.81361721537</v>
      </c>
    </row>
    <row r="291" spans="1:3" x14ac:dyDescent="0.45">
      <c r="A291" t="s">
        <v>183</v>
      </c>
      <c r="B291" t="s">
        <v>143</v>
      </c>
      <c r="C291">
        <v>1508.2795672689799</v>
      </c>
    </row>
    <row r="292" spans="1:3" x14ac:dyDescent="0.45">
      <c r="A292" t="s">
        <v>202</v>
      </c>
      <c r="B292" t="s">
        <v>143</v>
      </c>
      <c r="C292">
        <v>1487.17848637569</v>
      </c>
    </row>
    <row r="293" spans="1:3" x14ac:dyDescent="0.45">
      <c r="A293" t="s">
        <v>242</v>
      </c>
      <c r="B293" t="s">
        <v>143</v>
      </c>
      <c r="C293">
        <v>1441.75963871257</v>
      </c>
    </row>
    <row r="294" spans="1:3" x14ac:dyDescent="0.45">
      <c r="A294" t="s">
        <v>305</v>
      </c>
      <c r="B294" t="s">
        <v>143</v>
      </c>
      <c r="C294">
        <v>1378.69641348355</v>
      </c>
    </row>
    <row r="295" spans="1:3" x14ac:dyDescent="0.45">
      <c r="A295" t="s">
        <v>373</v>
      </c>
      <c r="B295" t="s">
        <v>143</v>
      </c>
      <c r="C295">
        <v>1271.5197221967901</v>
      </c>
    </row>
    <row r="296" spans="1:3" x14ac:dyDescent="0.45">
      <c r="A296" t="s">
        <v>394</v>
      </c>
      <c r="B296" t="s">
        <v>143</v>
      </c>
      <c r="C296">
        <v>1180.48978991386</v>
      </c>
    </row>
    <row r="297" spans="1:3" x14ac:dyDescent="0.45">
      <c r="A297" t="s">
        <v>7</v>
      </c>
      <c r="B297" t="s">
        <v>8</v>
      </c>
      <c r="C297">
        <v>1896.9858039451799</v>
      </c>
    </row>
    <row r="298" spans="1:3" x14ac:dyDescent="0.45">
      <c r="A298" t="s">
        <v>11</v>
      </c>
      <c r="B298" t="s">
        <v>8</v>
      </c>
      <c r="C298">
        <v>1889.56026577393</v>
      </c>
    </row>
    <row r="299" spans="1:3" x14ac:dyDescent="0.45">
      <c r="A299" t="s">
        <v>22</v>
      </c>
      <c r="B299" t="s">
        <v>8</v>
      </c>
      <c r="C299">
        <v>1853.0782642863701</v>
      </c>
    </row>
    <row r="300" spans="1:3" x14ac:dyDescent="0.45">
      <c r="A300" t="s">
        <v>24</v>
      </c>
      <c r="B300" t="s">
        <v>8</v>
      </c>
      <c r="C300">
        <v>1834.4983238131899</v>
      </c>
    </row>
    <row r="301" spans="1:3" x14ac:dyDescent="0.45">
      <c r="A301" t="s">
        <v>26</v>
      </c>
      <c r="B301" t="s">
        <v>8</v>
      </c>
      <c r="C301">
        <v>1817.6397612000601</v>
      </c>
    </row>
    <row r="302" spans="1:3" x14ac:dyDescent="0.45">
      <c r="A302" t="s">
        <v>32</v>
      </c>
      <c r="B302" t="s">
        <v>8</v>
      </c>
      <c r="C302">
        <v>1789.0613711885601</v>
      </c>
    </row>
    <row r="303" spans="1:3" x14ac:dyDescent="0.45">
      <c r="A303" t="s">
        <v>33</v>
      </c>
      <c r="B303" t="s">
        <v>8</v>
      </c>
      <c r="C303">
        <v>1782.67999181252</v>
      </c>
    </row>
    <row r="304" spans="1:3" x14ac:dyDescent="0.45">
      <c r="A304" t="s">
        <v>36</v>
      </c>
      <c r="B304" t="s">
        <v>8</v>
      </c>
      <c r="C304">
        <v>1777.30596909151</v>
      </c>
    </row>
    <row r="305" spans="1:3" x14ac:dyDescent="0.45">
      <c r="A305" t="s">
        <v>42</v>
      </c>
      <c r="B305" t="s">
        <v>8</v>
      </c>
      <c r="C305">
        <v>1770.1352607982799</v>
      </c>
    </row>
    <row r="306" spans="1:3" x14ac:dyDescent="0.45">
      <c r="A306" t="s">
        <v>46</v>
      </c>
      <c r="B306" t="s">
        <v>8</v>
      </c>
      <c r="C306">
        <v>1758.1149631943599</v>
      </c>
    </row>
    <row r="307" spans="1:3" x14ac:dyDescent="0.45">
      <c r="A307" t="s">
        <v>56</v>
      </c>
      <c r="B307" t="s">
        <v>8</v>
      </c>
      <c r="C307">
        <v>1737.2312145993601</v>
      </c>
    </row>
    <row r="308" spans="1:3" x14ac:dyDescent="0.45">
      <c r="A308" t="s">
        <v>64</v>
      </c>
      <c r="B308" t="s">
        <v>8</v>
      </c>
      <c r="C308">
        <v>1715.9277123731199</v>
      </c>
    </row>
    <row r="309" spans="1:3" x14ac:dyDescent="0.45">
      <c r="A309" t="s">
        <v>72</v>
      </c>
      <c r="B309" t="s">
        <v>8</v>
      </c>
      <c r="C309">
        <v>1706.33007795806</v>
      </c>
    </row>
    <row r="310" spans="1:3" x14ac:dyDescent="0.45">
      <c r="A310" t="s">
        <v>73</v>
      </c>
      <c r="B310" t="s">
        <v>8</v>
      </c>
      <c r="C310">
        <v>1704.16762983898</v>
      </c>
    </row>
    <row r="311" spans="1:3" x14ac:dyDescent="0.45">
      <c r="A311" t="s">
        <v>76</v>
      </c>
      <c r="B311" t="s">
        <v>8</v>
      </c>
      <c r="C311">
        <v>1695.71597509502</v>
      </c>
    </row>
    <row r="312" spans="1:3" x14ac:dyDescent="0.45">
      <c r="A312" t="s">
        <v>85</v>
      </c>
      <c r="B312" t="s">
        <v>8</v>
      </c>
      <c r="C312">
        <v>1675.0035105521499</v>
      </c>
    </row>
    <row r="313" spans="1:3" x14ac:dyDescent="0.45">
      <c r="A313" t="s">
        <v>286</v>
      </c>
      <c r="B313" t="s">
        <v>287</v>
      </c>
      <c r="C313">
        <v>1398.60018966133</v>
      </c>
    </row>
    <row r="314" spans="1:3" x14ac:dyDescent="0.45">
      <c r="A314" t="s">
        <v>296</v>
      </c>
      <c r="B314" t="s">
        <v>287</v>
      </c>
      <c r="C314">
        <v>1382.1205813131</v>
      </c>
    </row>
    <row r="315" spans="1:3" x14ac:dyDescent="0.45">
      <c r="A315" t="s">
        <v>314</v>
      </c>
      <c r="B315" t="s">
        <v>287</v>
      </c>
      <c r="C315">
        <v>1371.6083940291001</v>
      </c>
    </row>
    <row r="316" spans="1:3" x14ac:dyDescent="0.45">
      <c r="A316" t="s">
        <v>313</v>
      </c>
      <c r="B316" t="s">
        <v>287</v>
      </c>
      <c r="C316">
        <v>1371.05076158215</v>
      </c>
    </row>
    <row r="317" spans="1:3" x14ac:dyDescent="0.45">
      <c r="A317" t="s">
        <v>343</v>
      </c>
      <c r="B317" t="s">
        <v>287</v>
      </c>
      <c r="C317">
        <v>1327.9950402864999</v>
      </c>
    </row>
    <row r="318" spans="1:3" x14ac:dyDescent="0.45">
      <c r="A318" t="s">
        <v>356</v>
      </c>
      <c r="B318" t="s">
        <v>287</v>
      </c>
      <c r="C318">
        <v>1307.1183134078301</v>
      </c>
    </row>
    <row r="319" spans="1:3" x14ac:dyDescent="0.45">
      <c r="A319" t="s">
        <v>367</v>
      </c>
      <c r="B319" t="s">
        <v>287</v>
      </c>
      <c r="C319">
        <v>1294.30582883905</v>
      </c>
    </row>
    <row r="320" spans="1:3" x14ac:dyDescent="0.45">
      <c r="A320" t="s">
        <v>381</v>
      </c>
      <c r="B320" t="s">
        <v>287</v>
      </c>
      <c r="C320">
        <v>1271.7517903692799</v>
      </c>
    </row>
    <row r="321" spans="1:3" x14ac:dyDescent="0.45">
      <c r="A321" t="s">
        <v>380</v>
      </c>
      <c r="B321" t="s">
        <v>287</v>
      </c>
      <c r="C321">
        <v>1264.8828087489001</v>
      </c>
    </row>
    <row r="322" spans="1:3" x14ac:dyDescent="0.45">
      <c r="A322" t="s">
        <v>390</v>
      </c>
      <c r="B322" t="s">
        <v>287</v>
      </c>
      <c r="C322">
        <v>1240.3506672451899</v>
      </c>
    </row>
    <row r="323" spans="1:3" x14ac:dyDescent="0.45">
      <c r="A323" t="s">
        <v>392</v>
      </c>
      <c r="B323" t="s">
        <v>287</v>
      </c>
      <c r="C323">
        <v>1204.87728586035</v>
      </c>
    </row>
    <row r="324" spans="1:3" x14ac:dyDescent="0.45">
      <c r="A324" t="s">
        <v>397</v>
      </c>
      <c r="B324" t="s">
        <v>287</v>
      </c>
      <c r="C324">
        <v>1097.82655059846</v>
      </c>
    </row>
    <row r="325" spans="1:3" x14ac:dyDescent="0.45">
      <c r="A325" t="s">
        <v>103</v>
      </c>
      <c r="B325" t="s">
        <v>104</v>
      </c>
      <c r="C325">
        <v>1640.2871836055499</v>
      </c>
    </row>
    <row r="326" spans="1:3" x14ac:dyDescent="0.45">
      <c r="A326" t="s">
        <v>177</v>
      </c>
      <c r="B326" t="s">
        <v>104</v>
      </c>
      <c r="C326">
        <v>1517.0037216396599</v>
      </c>
    </row>
    <row r="327" spans="1:3" x14ac:dyDescent="0.45">
      <c r="A327" t="s">
        <v>215</v>
      </c>
      <c r="B327" t="s">
        <v>104</v>
      </c>
      <c r="C327">
        <v>1468.31786639957</v>
      </c>
    </row>
    <row r="328" spans="1:3" x14ac:dyDescent="0.45">
      <c r="A328" t="s">
        <v>237</v>
      </c>
      <c r="B328" t="s">
        <v>104</v>
      </c>
      <c r="C328">
        <v>1442.7216825706901</v>
      </c>
    </row>
    <row r="329" spans="1:3" x14ac:dyDescent="0.45">
      <c r="A329" t="s">
        <v>301</v>
      </c>
      <c r="B329" t="s">
        <v>104</v>
      </c>
      <c r="C329">
        <v>1380.6638389402001</v>
      </c>
    </row>
    <row r="330" spans="1:3" x14ac:dyDescent="0.45">
      <c r="A330" t="s">
        <v>320</v>
      </c>
      <c r="B330" t="s">
        <v>104</v>
      </c>
      <c r="C330">
        <v>1359.7211376769301</v>
      </c>
    </row>
    <row r="331" spans="1:3" x14ac:dyDescent="0.45">
      <c r="A331" t="s">
        <v>324</v>
      </c>
      <c r="B331" t="s">
        <v>104</v>
      </c>
      <c r="C331">
        <v>1356.2198318713099</v>
      </c>
    </row>
    <row r="332" spans="1:3" x14ac:dyDescent="0.45">
      <c r="A332" t="s">
        <v>349</v>
      </c>
      <c r="B332" t="s">
        <v>104</v>
      </c>
      <c r="C332">
        <v>1318.24268049697</v>
      </c>
    </row>
    <row r="333" spans="1:3" x14ac:dyDescent="0.45">
      <c r="A333" t="s">
        <v>369</v>
      </c>
      <c r="B333" t="s">
        <v>104</v>
      </c>
      <c r="C333">
        <v>1283.9403571417699</v>
      </c>
    </row>
    <row r="334" spans="1:3" x14ac:dyDescent="0.45">
      <c r="A334" t="s">
        <v>377</v>
      </c>
      <c r="B334" t="s">
        <v>104</v>
      </c>
      <c r="C334">
        <v>1264.1007136656599</v>
      </c>
    </row>
    <row r="335" spans="1:3" x14ac:dyDescent="0.45">
      <c r="A335" t="s">
        <v>388</v>
      </c>
      <c r="B335" t="s">
        <v>104</v>
      </c>
      <c r="C335">
        <v>1242.4444073659599</v>
      </c>
    </row>
    <row r="336" spans="1:3" x14ac:dyDescent="0.45">
      <c r="A336" t="s">
        <v>391</v>
      </c>
      <c r="B336" t="s">
        <v>104</v>
      </c>
      <c r="C336">
        <v>1217.94631178192</v>
      </c>
    </row>
    <row r="337" spans="1:3" x14ac:dyDescent="0.45">
      <c r="A337" t="s">
        <v>207</v>
      </c>
      <c r="B337" t="s">
        <v>208</v>
      </c>
      <c r="C337">
        <v>1481.4662463080999</v>
      </c>
    </row>
    <row r="338" spans="1:3" x14ac:dyDescent="0.45">
      <c r="A338" t="s">
        <v>214</v>
      </c>
      <c r="B338" t="s">
        <v>208</v>
      </c>
      <c r="C338">
        <v>1469.6213689834401</v>
      </c>
    </row>
    <row r="339" spans="1:3" x14ac:dyDescent="0.45">
      <c r="A339" t="s">
        <v>223</v>
      </c>
      <c r="B339" t="s">
        <v>208</v>
      </c>
      <c r="C339">
        <v>1460.6336231420501</v>
      </c>
    </row>
    <row r="340" spans="1:3" x14ac:dyDescent="0.45">
      <c r="A340" t="s">
        <v>241</v>
      </c>
      <c r="B340" t="s">
        <v>208</v>
      </c>
      <c r="C340">
        <v>1440.57685325531</v>
      </c>
    </row>
    <row r="341" spans="1:3" x14ac:dyDescent="0.45">
      <c r="A341" t="s">
        <v>265</v>
      </c>
      <c r="B341" t="s">
        <v>208</v>
      </c>
      <c r="C341">
        <v>1419.90139000861</v>
      </c>
    </row>
    <row r="342" spans="1:3" x14ac:dyDescent="0.45">
      <c r="A342" t="s">
        <v>289</v>
      </c>
      <c r="B342" t="s">
        <v>208</v>
      </c>
      <c r="C342">
        <v>1396.17420591466</v>
      </c>
    </row>
    <row r="343" spans="1:3" x14ac:dyDescent="0.45">
      <c r="A343" t="s">
        <v>291</v>
      </c>
      <c r="B343" t="s">
        <v>208</v>
      </c>
      <c r="C343">
        <v>1395.8819566121199</v>
      </c>
    </row>
    <row r="344" spans="1:3" x14ac:dyDescent="0.45">
      <c r="A344" t="s">
        <v>345</v>
      </c>
      <c r="B344" t="s">
        <v>208</v>
      </c>
      <c r="C344">
        <v>1325.4809664028501</v>
      </c>
    </row>
    <row r="345" spans="1:3" x14ac:dyDescent="0.45">
      <c r="A345" t="s">
        <v>348</v>
      </c>
      <c r="B345" t="s">
        <v>208</v>
      </c>
      <c r="C345">
        <v>1319.04964305158</v>
      </c>
    </row>
    <row r="346" spans="1:3" x14ac:dyDescent="0.45">
      <c r="A346" t="s">
        <v>60</v>
      </c>
      <c r="B346" t="s">
        <v>61</v>
      </c>
      <c r="C346">
        <v>1722.7928321429499</v>
      </c>
    </row>
    <row r="347" spans="1:3" x14ac:dyDescent="0.45">
      <c r="A347" t="s">
        <v>150</v>
      </c>
      <c r="B347" t="s">
        <v>61</v>
      </c>
      <c r="C347">
        <v>1545.5125783383501</v>
      </c>
    </row>
    <row r="348" spans="1:3" x14ac:dyDescent="0.45">
      <c r="A348" t="s">
        <v>179</v>
      </c>
      <c r="B348" t="s">
        <v>61</v>
      </c>
      <c r="C348">
        <v>1510.57322452125</v>
      </c>
    </row>
    <row r="349" spans="1:3" x14ac:dyDescent="0.45">
      <c r="A349" t="s">
        <v>182</v>
      </c>
      <c r="B349" t="s">
        <v>61</v>
      </c>
      <c r="C349">
        <v>1509.1223652501899</v>
      </c>
    </row>
    <row r="350" spans="1:3" x14ac:dyDescent="0.45">
      <c r="A350" t="s">
        <v>180</v>
      </c>
      <c r="B350" t="s">
        <v>61</v>
      </c>
      <c r="C350">
        <v>1500.7069540796099</v>
      </c>
    </row>
    <row r="351" spans="1:3" x14ac:dyDescent="0.45">
      <c r="A351" t="s">
        <v>199</v>
      </c>
      <c r="B351" t="s">
        <v>61</v>
      </c>
      <c r="C351">
        <v>1488.94328225906</v>
      </c>
    </row>
    <row r="352" spans="1:3" x14ac:dyDescent="0.45">
      <c r="A352" t="s">
        <v>246</v>
      </c>
      <c r="B352" t="s">
        <v>61</v>
      </c>
      <c r="C352">
        <v>1437.8898821099301</v>
      </c>
    </row>
    <row r="353" spans="1:3" x14ac:dyDescent="0.45">
      <c r="A353" t="s">
        <v>269</v>
      </c>
      <c r="B353" t="s">
        <v>61</v>
      </c>
      <c r="C353">
        <v>1419.34285440089</v>
      </c>
    </row>
    <row r="354" spans="1:3" x14ac:dyDescent="0.45">
      <c r="A354" t="s">
        <v>299</v>
      </c>
      <c r="B354" t="s">
        <v>61</v>
      </c>
      <c r="C354">
        <v>1381.64628013779</v>
      </c>
    </row>
    <row r="355" spans="1:3" x14ac:dyDescent="0.45">
      <c r="A355" t="s">
        <v>12</v>
      </c>
      <c r="B355" t="s">
        <v>13</v>
      </c>
      <c r="C355">
        <v>1886.4042764814301</v>
      </c>
    </row>
    <row r="356" spans="1:3" x14ac:dyDescent="0.45">
      <c r="A356" t="s">
        <v>49</v>
      </c>
      <c r="B356" t="s">
        <v>13</v>
      </c>
      <c r="C356">
        <v>1750.0265491679299</v>
      </c>
    </row>
    <row r="357" spans="1:3" x14ac:dyDescent="0.45">
      <c r="A357" t="s">
        <v>92</v>
      </c>
      <c r="B357" t="s">
        <v>13</v>
      </c>
      <c r="C357">
        <v>1659.3264646581199</v>
      </c>
    </row>
    <row r="358" spans="1:3" x14ac:dyDescent="0.45">
      <c r="A358" t="s">
        <v>112</v>
      </c>
      <c r="B358" t="s">
        <v>13</v>
      </c>
      <c r="C358">
        <v>1626.4213901319999</v>
      </c>
    </row>
    <row r="359" spans="1:3" x14ac:dyDescent="0.45">
      <c r="A359" t="s">
        <v>121</v>
      </c>
      <c r="B359" t="s">
        <v>13</v>
      </c>
      <c r="C359">
        <v>1606.55779190966</v>
      </c>
    </row>
    <row r="360" spans="1:3" x14ac:dyDescent="0.45">
      <c r="A360" t="s">
        <v>163</v>
      </c>
      <c r="B360" t="s">
        <v>13</v>
      </c>
      <c r="C360">
        <v>1534.6112293057699</v>
      </c>
    </row>
    <row r="361" spans="1:3" x14ac:dyDescent="0.45">
      <c r="A361" t="s">
        <v>173</v>
      </c>
      <c r="B361" t="s">
        <v>13</v>
      </c>
      <c r="C361">
        <v>1522.8134906243799</v>
      </c>
    </row>
    <row r="362" spans="1:3" x14ac:dyDescent="0.45">
      <c r="A362" t="s">
        <v>263</v>
      </c>
      <c r="B362" t="s">
        <v>13</v>
      </c>
      <c r="C362">
        <v>1422.4784466660201</v>
      </c>
    </row>
    <row r="363" spans="1:3" x14ac:dyDescent="0.45">
      <c r="A363" t="s">
        <v>308</v>
      </c>
      <c r="B363" t="s">
        <v>13</v>
      </c>
      <c r="C363">
        <v>1377.1190455809201</v>
      </c>
    </row>
    <row r="364" spans="1:3" x14ac:dyDescent="0.45">
      <c r="A364" t="s">
        <v>329</v>
      </c>
      <c r="B364" t="s">
        <v>13</v>
      </c>
      <c r="C364">
        <v>1349.50247653938</v>
      </c>
    </row>
    <row r="365" spans="1:3" x14ac:dyDescent="0.45">
      <c r="A365" t="s">
        <v>334</v>
      </c>
      <c r="B365" t="s">
        <v>13</v>
      </c>
      <c r="C365">
        <v>1341.2404346367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65"/>
  <sheetViews>
    <sheetView workbookViewId="0">
      <selection activeCell="H21" sqref="H21"/>
    </sheetView>
  </sheetViews>
  <sheetFormatPr defaultColWidth="10.6640625" defaultRowHeight="14.25" x14ac:dyDescent="0.45"/>
  <sheetData>
    <row r="1" spans="1:29" x14ac:dyDescent="0.45">
      <c r="A1" t="s">
        <v>0</v>
      </c>
      <c r="B1" t="s">
        <v>399</v>
      </c>
      <c r="C1" t="s">
        <v>1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2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</row>
    <row r="2" spans="1:29" x14ac:dyDescent="0.45">
      <c r="A2" t="s">
        <v>23</v>
      </c>
      <c r="B2">
        <v>4.5999999999999996</v>
      </c>
      <c r="C2" t="s">
        <v>4</v>
      </c>
      <c r="D2">
        <v>1.94999203101701</v>
      </c>
      <c r="E2">
        <v>1.94999203101701</v>
      </c>
      <c r="F2">
        <v>1.7413407226303399</v>
      </c>
      <c r="G2">
        <v>2.0173243107100198</v>
      </c>
      <c r="H2">
        <v>1.9146622738435899</v>
      </c>
      <c r="I2">
        <v>1836.38017304548</v>
      </c>
      <c r="J2" t="s">
        <v>4</v>
      </c>
      <c r="K2">
        <v>68.5</v>
      </c>
      <c r="L2">
        <v>337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112.4</v>
      </c>
      <c r="T2">
        <v>18</v>
      </c>
      <c r="U2">
        <v>0</v>
      </c>
      <c r="V2">
        <v>1</v>
      </c>
      <c r="W2">
        <v>90.3</v>
      </c>
      <c r="X2">
        <v>7</v>
      </c>
      <c r="Y2">
        <v>200</v>
      </c>
      <c r="Z2">
        <v>1</v>
      </c>
      <c r="AB2">
        <v>2025</v>
      </c>
      <c r="AC2">
        <v>22.1</v>
      </c>
    </row>
    <row r="3" spans="1:29" x14ac:dyDescent="0.45">
      <c r="A3" t="s">
        <v>96</v>
      </c>
      <c r="B3">
        <v>4.5</v>
      </c>
      <c r="C3" t="s">
        <v>4</v>
      </c>
      <c r="D3">
        <v>0.85605563875799195</v>
      </c>
      <c r="E3">
        <v>0.85605563875799195</v>
      </c>
      <c r="F3">
        <v>0.91982641585427904</v>
      </c>
      <c r="G3">
        <v>0.84055179612917597</v>
      </c>
      <c r="H3">
        <v>0.86812237237486001</v>
      </c>
      <c r="I3">
        <v>1655.25027959878</v>
      </c>
      <c r="J3" t="s">
        <v>4</v>
      </c>
      <c r="K3">
        <v>71</v>
      </c>
      <c r="L3">
        <v>184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106.9</v>
      </c>
      <c r="T3">
        <v>82</v>
      </c>
      <c r="U3">
        <v>0</v>
      </c>
      <c r="V3">
        <v>1</v>
      </c>
      <c r="W3">
        <v>97.2</v>
      </c>
      <c r="X3">
        <v>84</v>
      </c>
      <c r="Y3">
        <v>200</v>
      </c>
      <c r="Z3">
        <v>1</v>
      </c>
      <c r="AB3">
        <v>2025</v>
      </c>
      <c r="AC3">
        <v>9.6999999999999993</v>
      </c>
    </row>
    <row r="4" spans="1:29" x14ac:dyDescent="0.45">
      <c r="A4" t="s">
        <v>67</v>
      </c>
      <c r="B4">
        <v>4.3</v>
      </c>
      <c r="C4" t="s">
        <v>4</v>
      </c>
      <c r="D4">
        <v>1.18247214289979</v>
      </c>
      <c r="E4">
        <v>1.18247214289979</v>
      </c>
      <c r="F4">
        <v>1.32258796645448</v>
      </c>
      <c r="G4">
        <v>1.09116075756769</v>
      </c>
      <c r="H4">
        <v>1.19467325245544</v>
      </c>
      <c r="I4">
        <v>1711.7680731687301</v>
      </c>
      <c r="J4" t="s">
        <v>4</v>
      </c>
      <c r="K4">
        <v>72.099999999999994</v>
      </c>
      <c r="L4">
        <v>96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108.8</v>
      </c>
      <c r="T4">
        <v>57</v>
      </c>
      <c r="U4">
        <v>0</v>
      </c>
      <c r="V4">
        <v>1</v>
      </c>
      <c r="W4">
        <v>95.4</v>
      </c>
      <c r="X4">
        <v>64</v>
      </c>
      <c r="Y4">
        <v>200</v>
      </c>
      <c r="Z4">
        <v>1</v>
      </c>
      <c r="AB4">
        <v>2025</v>
      </c>
      <c r="AC4">
        <v>13.4</v>
      </c>
    </row>
    <row r="5" spans="1:29" x14ac:dyDescent="0.45">
      <c r="A5" t="s">
        <v>71</v>
      </c>
      <c r="B5">
        <v>4.3</v>
      </c>
      <c r="C5" t="s">
        <v>70</v>
      </c>
      <c r="D5">
        <v>1.1207176691432399</v>
      </c>
      <c r="E5">
        <v>1.1207176691432399</v>
      </c>
      <c r="F5">
        <v>1.22374966758579</v>
      </c>
      <c r="G5">
        <v>1.18922513378276</v>
      </c>
      <c r="H5">
        <v>1.16360253491376</v>
      </c>
      <c r="I5">
        <v>1706.3905087302001</v>
      </c>
      <c r="J5" t="s">
        <v>70</v>
      </c>
      <c r="K5">
        <v>74.3</v>
      </c>
      <c r="L5">
        <v>11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107.6</v>
      </c>
      <c r="T5">
        <v>70</v>
      </c>
      <c r="U5">
        <v>0</v>
      </c>
      <c r="V5">
        <v>1</v>
      </c>
      <c r="W5">
        <v>94.9</v>
      </c>
      <c r="X5">
        <v>54</v>
      </c>
      <c r="Y5">
        <v>200</v>
      </c>
      <c r="Z5">
        <v>1</v>
      </c>
      <c r="AB5">
        <v>2025</v>
      </c>
      <c r="AC5">
        <v>12.7</v>
      </c>
    </row>
    <row r="6" spans="1:29" x14ac:dyDescent="0.45">
      <c r="A6" t="s">
        <v>47</v>
      </c>
      <c r="B6">
        <v>4.3</v>
      </c>
      <c r="C6" t="s">
        <v>6</v>
      </c>
      <c r="D6">
        <v>1.3765576318489801</v>
      </c>
      <c r="E6">
        <v>1.3765576318489801</v>
      </c>
      <c r="F6">
        <v>1.5360750781790899</v>
      </c>
      <c r="G6">
        <v>1.50521034603132</v>
      </c>
      <c r="H6">
        <v>1.44860017197709</v>
      </c>
      <c r="I6">
        <v>1755.7164747649299</v>
      </c>
      <c r="J6" t="s">
        <v>6</v>
      </c>
      <c r="K6">
        <v>71.7</v>
      </c>
      <c r="L6">
        <v>122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110.7</v>
      </c>
      <c r="T6">
        <v>36</v>
      </c>
      <c r="U6">
        <v>0</v>
      </c>
      <c r="V6">
        <v>1</v>
      </c>
      <c r="W6">
        <v>95.1</v>
      </c>
      <c r="X6">
        <v>59</v>
      </c>
      <c r="Y6">
        <v>200</v>
      </c>
      <c r="Z6">
        <v>1</v>
      </c>
      <c r="AB6">
        <v>2025</v>
      </c>
      <c r="AC6">
        <v>15.6</v>
      </c>
    </row>
    <row r="7" spans="1:29" x14ac:dyDescent="0.45">
      <c r="A7" t="s">
        <v>87</v>
      </c>
      <c r="B7">
        <v>4.0999999999999996</v>
      </c>
      <c r="C7" t="s">
        <v>4</v>
      </c>
      <c r="D7">
        <v>0.87369977411700706</v>
      </c>
      <c r="E7">
        <v>0.87369977411700706</v>
      </c>
      <c r="F7">
        <v>0.93633259245693901</v>
      </c>
      <c r="G7">
        <v>1.0584726321626701</v>
      </c>
      <c r="H7">
        <v>0.93555119321340496</v>
      </c>
      <c r="I7">
        <v>1666.9205227654099</v>
      </c>
      <c r="J7" t="s">
        <v>4</v>
      </c>
      <c r="K7">
        <v>72</v>
      </c>
      <c r="L7">
        <v>98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105.8</v>
      </c>
      <c r="T7">
        <v>99</v>
      </c>
      <c r="U7">
        <v>0</v>
      </c>
      <c r="V7">
        <v>1</v>
      </c>
      <c r="W7">
        <v>95.9</v>
      </c>
      <c r="X7">
        <v>73</v>
      </c>
      <c r="Y7">
        <v>200</v>
      </c>
      <c r="Z7">
        <v>1</v>
      </c>
      <c r="AB7">
        <v>2025</v>
      </c>
      <c r="AC7">
        <v>9.8999999999999897</v>
      </c>
    </row>
    <row r="8" spans="1:29" x14ac:dyDescent="0.45">
      <c r="A8" t="s">
        <v>115</v>
      </c>
      <c r="B8">
        <v>4.0999999999999996</v>
      </c>
      <c r="C8" t="s">
        <v>4</v>
      </c>
      <c r="D8">
        <v>0.89134390947602404</v>
      </c>
      <c r="E8">
        <v>0.89134390947602404</v>
      </c>
      <c r="F8">
        <v>0.491388590538825</v>
      </c>
      <c r="G8">
        <v>0.44829429126889397</v>
      </c>
      <c r="H8">
        <v>0.68059267518994204</v>
      </c>
      <c r="I8">
        <v>1622.7935772584999</v>
      </c>
      <c r="J8" t="s">
        <v>4</v>
      </c>
      <c r="K8">
        <v>71.099999999999994</v>
      </c>
      <c r="L8">
        <v>175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106.5</v>
      </c>
      <c r="T8">
        <v>86</v>
      </c>
      <c r="U8">
        <v>0</v>
      </c>
      <c r="V8">
        <v>1</v>
      </c>
      <c r="W8">
        <v>96.4</v>
      </c>
      <c r="X8">
        <v>78</v>
      </c>
      <c r="Y8">
        <v>200</v>
      </c>
      <c r="Z8">
        <v>1</v>
      </c>
      <c r="AB8">
        <v>2025</v>
      </c>
      <c r="AC8">
        <v>10.1</v>
      </c>
    </row>
    <row r="9" spans="1:29" x14ac:dyDescent="0.45">
      <c r="A9" t="s">
        <v>157</v>
      </c>
      <c r="B9">
        <v>4.0999999999999996</v>
      </c>
      <c r="C9" t="s">
        <v>52</v>
      </c>
      <c r="D9">
        <v>0.31790951030799097</v>
      </c>
      <c r="E9">
        <v>0.31790951030799097</v>
      </c>
      <c r="F9">
        <v>0.23509564151624601</v>
      </c>
      <c r="G9">
        <v>-7.4715715211482306E-2</v>
      </c>
      <c r="H9">
        <v>0.199049736730187</v>
      </c>
      <c r="I9">
        <v>1539.4505331845801</v>
      </c>
      <c r="J9" t="s">
        <v>52</v>
      </c>
      <c r="K9">
        <v>69.3</v>
      </c>
      <c r="L9">
        <v>315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103.5</v>
      </c>
      <c r="T9">
        <v>126</v>
      </c>
      <c r="U9">
        <v>0</v>
      </c>
      <c r="V9">
        <v>1</v>
      </c>
      <c r="W9">
        <v>99.9</v>
      </c>
      <c r="X9">
        <v>133</v>
      </c>
      <c r="Y9">
        <v>200</v>
      </c>
      <c r="Z9">
        <v>1</v>
      </c>
      <c r="AB9">
        <v>2025</v>
      </c>
      <c r="AC9">
        <v>3.5999999999999899</v>
      </c>
    </row>
    <row r="10" spans="1:29" x14ac:dyDescent="0.45">
      <c r="A10" t="s">
        <v>262</v>
      </c>
      <c r="B10">
        <v>4.0999999999999996</v>
      </c>
      <c r="C10" t="s">
        <v>106</v>
      </c>
      <c r="D10">
        <v>-0.30845729493709001</v>
      </c>
      <c r="E10">
        <v>-0.30845729493709001</v>
      </c>
      <c r="F10">
        <v>-0.469411827174948</v>
      </c>
      <c r="G10">
        <v>-0.82654259952702303</v>
      </c>
      <c r="H10">
        <v>-0.47821725414403798</v>
      </c>
      <c r="I10">
        <v>1422.2325487390201</v>
      </c>
      <c r="J10" t="s">
        <v>106</v>
      </c>
      <c r="K10">
        <v>72</v>
      </c>
      <c r="L10">
        <v>103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98.5</v>
      </c>
      <c r="T10">
        <v>240</v>
      </c>
      <c r="U10">
        <v>0</v>
      </c>
      <c r="V10">
        <v>1</v>
      </c>
      <c r="W10">
        <v>102</v>
      </c>
      <c r="X10">
        <v>172</v>
      </c>
      <c r="Y10">
        <v>200</v>
      </c>
      <c r="Z10">
        <v>1</v>
      </c>
      <c r="AB10">
        <v>2025</v>
      </c>
      <c r="AC10">
        <v>-3.5</v>
      </c>
    </row>
    <row r="11" spans="1:29" x14ac:dyDescent="0.45">
      <c r="A11" t="s">
        <v>105</v>
      </c>
      <c r="B11">
        <v>4.0999999999999996</v>
      </c>
      <c r="C11" t="s">
        <v>106</v>
      </c>
      <c r="D11">
        <v>0.77665702964241901</v>
      </c>
      <c r="E11">
        <v>0.77665702964241901</v>
      </c>
      <c r="F11">
        <v>0.71700914242619496</v>
      </c>
      <c r="G11">
        <v>0.85144783793085099</v>
      </c>
      <c r="H11">
        <v>0.78044275991047096</v>
      </c>
      <c r="I11">
        <v>1640.0751306714999</v>
      </c>
      <c r="J11" t="s">
        <v>106</v>
      </c>
      <c r="K11">
        <v>69.900000000000006</v>
      </c>
      <c r="L11">
        <v>274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105.9</v>
      </c>
      <c r="T11">
        <v>98</v>
      </c>
      <c r="U11">
        <v>0</v>
      </c>
      <c r="V11">
        <v>1</v>
      </c>
      <c r="W11">
        <v>97.1</v>
      </c>
      <c r="X11">
        <v>82</v>
      </c>
      <c r="Y11">
        <v>200</v>
      </c>
      <c r="Z11">
        <v>1</v>
      </c>
      <c r="AB11">
        <v>2025</v>
      </c>
      <c r="AC11">
        <v>8.8000000000000096</v>
      </c>
    </row>
    <row r="12" spans="1:29" x14ac:dyDescent="0.45">
      <c r="A12" t="s">
        <v>66</v>
      </c>
      <c r="B12">
        <v>4.0999999999999996</v>
      </c>
      <c r="C12" t="s">
        <v>19</v>
      </c>
      <c r="D12">
        <v>1.1030735337842199</v>
      </c>
      <c r="E12">
        <v>1.1030735337842199</v>
      </c>
      <c r="F12">
        <v>1.6886691246043299</v>
      </c>
      <c r="G12">
        <v>0.94951221414592102</v>
      </c>
      <c r="H12">
        <v>1.21108210157967</v>
      </c>
      <c r="I12">
        <v>1714.6080347309</v>
      </c>
      <c r="J12" t="s">
        <v>19</v>
      </c>
      <c r="K12">
        <v>70.8</v>
      </c>
      <c r="L12">
        <v>201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104.4</v>
      </c>
      <c r="T12">
        <v>116</v>
      </c>
      <c r="U12">
        <v>0</v>
      </c>
      <c r="V12">
        <v>1</v>
      </c>
      <c r="W12">
        <v>91.9</v>
      </c>
      <c r="X12">
        <v>16</v>
      </c>
      <c r="Y12">
        <v>200</v>
      </c>
      <c r="Z12">
        <v>1</v>
      </c>
      <c r="AB12">
        <v>2025</v>
      </c>
      <c r="AC12">
        <v>12.5</v>
      </c>
    </row>
    <row r="13" spans="1:29" x14ac:dyDescent="0.45">
      <c r="A13" t="s">
        <v>86</v>
      </c>
      <c r="B13">
        <v>4.0999999999999996</v>
      </c>
      <c r="C13" t="s">
        <v>70</v>
      </c>
      <c r="D13">
        <v>0.99720872163012397</v>
      </c>
      <c r="E13">
        <v>0.99720872163012397</v>
      </c>
      <c r="F13">
        <v>0.95054398588659506</v>
      </c>
      <c r="G13">
        <v>0.81875971252582702</v>
      </c>
      <c r="H13">
        <v>0.94093028541816803</v>
      </c>
      <c r="I13">
        <v>1667.85150914875</v>
      </c>
      <c r="J13" t="s">
        <v>70</v>
      </c>
      <c r="K13">
        <v>71.599999999999994</v>
      </c>
      <c r="L13">
        <v>128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107.9</v>
      </c>
      <c r="T13">
        <v>65</v>
      </c>
      <c r="U13">
        <v>0</v>
      </c>
      <c r="V13">
        <v>1</v>
      </c>
      <c r="W13">
        <v>96.6</v>
      </c>
      <c r="X13">
        <v>79</v>
      </c>
      <c r="Y13">
        <v>200</v>
      </c>
      <c r="Z13">
        <v>1</v>
      </c>
      <c r="AB13">
        <v>2025</v>
      </c>
      <c r="AC13">
        <v>11.3</v>
      </c>
    </row>
    <row r="14" spans="1:29" x14ac:dyDescent="0.45">
      <c r="A14" t="s">
        <v>32</v>
      </c>
      <c r="B14">
        <v>4</v>
      </c>
      <c r="C14" t="s">
        <v>8</v>
      </c>
      <c r="D14">
        <v>1.5882872561571699</v>
      </c>
      <c r="E14">
        <v>1.5882872561571699</v>
      </c>
      <c r="F14">
        <v>1.68713324610272</v>
      </c>
      <c r="G14">
        <v>1.70133909846146</v>
      </c>
      <c r="H14">
        <v>1.64126171421963</v>
      </c>
      <c r="I14">
        <v>1789.0613711885601</v>
      </c>
      <c r="J14" t="s">
        <v>8</v>
      </c>
      <c r="K14">
        <v>69.8</v>
      </c>
      <c r="L14">
        <v>289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111.4</v>
      </c>
      <c r="T14">
        <v>30</v>
      </c>
      <c r="U14">
        <v>0</v>
      </c>
      <c r="V14">
        <v>1</v>
      </c>
      <c r="W14">
        <v>93.4</v>
      </c>
      <c r="X14">
        <v>35</v>
      </c>
      <c r="Y14">
        <v>200</v>
      </c>
      <c r="Z14">
        <v>1</v>
      </c>
      <c r="AB14">
        <v>2025</v>
      </c>
      <c r="AC14">
        <v>18</v>
      </c>
    </row>
    <row r="15" spans="1:29" x14ac:dyDescent="0.45">
      <c r="A15" t="s">
        <v>56</v>
      </c>
      <c r="B15">
        <v>4</v>
      </c>
      <c r="C15" t="s">
        <v>8</v>
      </c>
      <c r="D15">
        <v>1.42949003792602</v>
      </c>
      <c r="E15">
        <v>1.42949003792602</v>
      </c>
      <c r="F15">
        <v>1.2644956207757201</v>
      </c>
      <c r="G15">
        <v>1.24370534279113</v>
      </c>
      <c r="H15">
        <v>1.34179525985473</v>
      </c>
      <c r="I15">
        <v>1737.2312145993601</v>
      </c>
      <c r="J15" t="s">
        <v>8</v>
      </c>
      <c r="K15">
        <v>70</v>
      </c>
      <c r="L15">
        <v>272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108.6</v>
      </c>
      <c r="T15">
        <v>59</v>
      </c>
      <c r="U15">
        <v>0</v>
      </c>
      <c r="V15">
        <v>1</v>
      </c>
      <c r="W15">
        <v>92.4</v>
      </c>
      <c r="X15">
        <v>24</v>
      </c>
      <c r="Y15">
        <v>200</v>
      </c>
      <c r="Z15">
        <v>1</v>
      </c>
      <c r="AB15">
        <v>2025</v>
      </c>
      <c r="AC15">
        <v>16.2</v>
      </c>
    </row>
    <row r="16" spans="1:29" x14ac:dyDescent="0.45">
      <c r="A16" t="s">
        <v>120</v>
      </c>
      <c r="B16">
        <v>4</v>
      </c>
      <c r="C16" t="s">
        <v>52</v>
      </c>
      <c r="D16">
        <v>0.51199499925717296</v>
      </c>
      <c r="E16">
        <v>0.51199499925717296</v>
      </c>
      <c r="F16">
        <v>0.54556896332817995</v>
      </c>
      <c r="G16">
        <v>0.81875971252582702</v>
      </c>
      <c r="H16">
        <v>0.59707966859208805</v>
      </c>
      <c r="I16">
        <v>1608.3395636415801</v>
      </c>
      <c r="J16" t="s">
        <v>52</v>
      </c>
      <c r="K16">
        <v>73.2</v>
      </c>
      <c r="L16">
        <v>35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107.4</v>
      </c>
      <c r="T16">
        <v>74</v>
      </c>
      <c r="U16">
        <v>0</v>
      </c>
      <c r="V16">
        <v>1</v>
      </c>
      <c r="W16">
        <v>101.6</v>
      </c>
      <c r="X16">
        <v>161</v>
      </c>
      <c r="Y16">
        <v>200</v>
      </c>
      <c r="Z16">
        <v>1</v>
      </c>
      <c r="AB16">
        <v>2025</v>
      </c>
      <c r="AC16">
        <v>5.8000000000000096</v>
      </c>
    </row>
    <row r="17" spans="1:29" x14ac:dyDescent="0.45">
      <c r="A17" t="s">
        <v>211</v>
      </c>
      <c r="B17">
        <v>4</v>
      </c>
      <c r="C17" t="s">
        <v>126</v>
      </c>
      <c r="D17">
        <v>-0.18494834742397601</v>
      </c>
      <c r="E17">
        <v>-0.18494834742397601</v>
      </c>
      <c r="F17">
        <v>-0.18987290530144099</v>
      </c>
      <c r="G17">
        <v>-0.14009196602152901</v>
      </c>
      <c r="H17">
        <v>-0.174965391542731</v>
      </c>
      <c r="I17">
        <v>1474.7178648587401</v>
      </c>
      <c r="J17" t="s">
        <v>126</v>
      </c>
      <c r="K17">
        <v>70</v>
      </c>
      <c r="L17">
        <v>262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97.3</v>
      </c>
      <c r="T17">
        <v>263</v>
      </c>
      <c r="U17">
        <v>0</v>
      </c>
      <c r="V17">
        <v>1</v>
      </c>
      <c r="W17">
        <v>99.4</v>
      </c>
      <c r="X17">
        <v>115</v>
      </c>
      <c r="Y17">
        <v>200</v>
      </c>
      <c r="Z17">
        <v>1</v>
      </c>
      <c r="AB17">
        <v>2025</v>
      </c>
      <c r="AC17">
        <v>-2.1000000000000099</v>
      </c>
    </row>
    <row r="18" spans="1:29" x14ac:dyDescent="0.45">
      <c r="A18" t="s">
        <v>31</v>
      </c>
      <c r="B18">
        <v>4</v>
      </c>
      <c r="C18" t="s">
        <v>4</v>
      </c>
      <c r="D18">
        <v>1.68533000063176</v>
      </c>
      <c r="E18">
        <v>1.68533000063176</v>
      </c>
      <c r="F18">
        <v>1.59723918086108</v>
      </c>
      <c r="G18">
        <v>1.6032747222463899</v>
      </c>
      <c r="H18">
        <v>1.6427934760927501</v>
      </c>
      <c r="I18">
        <v>1789.3264808747499</v>
      </c>
      <c r="J18" t="s">
        <v>4</v>
      </c>
      <c r="K18">
        <v>71.599999999999994</v>
      </c>
      <c r="L18">
        <v>125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112.3</v>
      </c>
      <c r="T18">
        <v>19</v>
      </c>
      <c r="U18">
        <v>0</v>
      </c>
      <c r="V18">
        <v>1</v>
      </c>
      <c r="W18">
        <v>93.2</v>
      </c>
      <c r="X18">
        <v>31</v>
      </c>
      <c r="Y18">
        <v>200</v>
      </c>
      <c r="Z18">
        <v>1</v>
      </c>
      <c r="AB18">
        <v>2025</v>
      </c>
      <c r="AC18">
        <v>19.100000000000001</v>
      </c>
    </row>
    <row r="19" spans="1:29" x14ac:dyDescent="0.45">
      <c r="A19" t="s">
        <v>169</v>
      </c>
      <c r="B19">
        <v>3.9</v>
      </c>
      <c r="C19" t="s">
        <v>55</v>
      </c>
      <c r="D19">
        <v>7.9713682961269697E-2</v>
      </c>
      <c r="E19">
        <v>7.9713682961269697E-2</v>
      </c>
      <c r="F19">
        <v>0.27970839469847503</v>
      </c>
      <c r="G19">
        <v>8.8724911813635302E-2</v>
      </c>
      <c r="H19">
        <v>0.13196516810866299</v>
      </c>
      <c r="I19">
        <v>1527.8398714704099</v>
      </c>
      <c r="J19" t="s">
        <v>55</v>
      </c>
      <c r="K19">
        <v>72.7</v>
      </c>
      <c r="L19">
        <v>55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101.8</v>
      </c>
      <c r="T19">
        <v>158</v>
      </c>
      <c r="U19">
        <v>0</v>
      </c>
      <c r="V19">
        <v>1</v>
      </c>
      <c r="W19">
        <v>100.9</v>
      </c>
      <c r="X19">
        <v>150</v>
      </c>
      <c r="Y19">
        <v>200</v>
      </c>
      <c r="Z19">
        <v>1</v>
      </c>
      <c r="AB19">
        <v>2025</v>
      </c>
      <c r="AC19">
        <v>0.89999999999999103</v>
      </c>
    </row>
    <row r="20" spans="1:29" x14ac:dyDescent="0.45">
      <c r="A20" t="s">
        <v>74</v>
      </c>
      <c r="B20">
        <v>3.9</v>
      </c>
      <c r="C20" t="s">
        <v>70</v>
      </c>
      <c r="D20">
        <v>1.33244729345143</v>
      </c>
      <c r="E20">
        <v>1.33244729345143</v>
      </c>
      <c r="F20">
        <v>0.92166043547679599</v>
      </c>
      <c r="G20">
        <v>0.96040825594759605</v>
      </c>
      <c r="H20">
        <v>1.1367408195818201</v>
      </c>
      <c r="I20">
        <v>1701.74141734912</v>
      </c>
      <c r="J20" t="s">
        <v>70</v>
      </c>
      <c r="K20">
        <v>69.599999999999994</v>
      </c>
      <c r="L20">
        <v>300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107.2</v>
      </c>
      <c r="T20">
        <v>77</v>
      </c>
      <c r="U20">
        <v>0</v>
      </c>
      <c r="V20">
        <v>1</v>
      </c>
      <c r="W20">
        <v>92.1</v>
      </c>
      <c r="X20">
        <v>20</v>
      </c>
      <c r="Y20">
        <v>200</v>
      </c>
      <c r="Z20">
        <v>1</v>
      </c>
      <c r="AB20">
        <v>2025</v>
      </c>
      <c r="AC20">
        <v>15.1</v>
      </c>
    </row>
    <row r="21" spans="1:29" x14ac:dyDescent="0.45">
      <c r="A21" t="s">
        <v>10</v>
      </c>
      <c r="B21">
        <v>3.9</v>
      </c>
      <c r="C21" t="s">
        <v>4</v>
      </c>
      <c r="D21">
        <v>2.1617216553251999</v>
      </c>
      <c r="E21">
        <v>2.1617216553251999</v>
      </c>
      <c r="F21">
        <v>2.14392158164212</v>
      </c>
      <c r="G21">
        <v>2.5076461917853798</v>
      </c>
      <c r="H21">
        <v>2.24375277101948</v>
      </c>
      <c r="I21">
        <v>1893.3375108442001</v>
      </c>
      <c r="J21" t="s">
        <v>4</v>
      </c>
      <c r="K21">
        <v>70.2</v>
      </c>
      <c r="L21">
        <v>243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112.5</v>
      </c>
      <c r="T21">
        <v>17</v>
      </c>
      <c r="U21">
        <v>0</v>
      </c>
      <c r="V21">
        <v>1</v>
      </c>
      <c r="W21">
        <v>88</v>
      </c>
      <c r="X21">
        <v>2</v>
      </c>
      <c r="Y21">
        <v>200</v>
      </c>
      <c r="Z21">
        <v>1</v>
      </c>
      <c r="AB21">
        <v>2025</v>
      </c>
      <c r="AC21">
        <v>24.5</v>
      </c>
    </row>
    <row r="22" spans="1:29" x14ac:dyDescent="0.45">
      <c r="A22" t="s">
        <v>82</v>
      </c>
      <c r="B22">
        <v>3.9</v>
      </c>
      <c r="C22" t="s">
        <v>70</v>
      </c>
      <c r="D22">
        <v>0.99720872163012297</v>
      </c>
      <c r="E22">
        <v>0.99720872163012297</v>
      </c>
      <c r="F22">
        <v>1.1530089107172501</v>
      </c>
      <c r="G22">
        <v>1.0257845067576401</v>
      </c>
      <c r="H22">
        <v>1.0433027151837799</v>
      </c>
      <c r="I22">
        <v>1685.5696174304301</v>
      </c>
      <c r="J22" t="s">
        <v>70</v>
      </c>
      <c r="K22">
        <v>70.8</v>
      </c>
      <c r="L22">
        <v>196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107.2</v>
      </c>
      <c r="T22">
        <v>78</v>
      </c>
      <c r="U22">
        <v>0</v>
      </c>
      <c r="V22">
        <v>1</v>
      </c>
      <c r="W22">
        <v>95.9</v>
      </c>
      <c r="X22">
        <v>74</v>
      </c>
      <c r="Y22">
        <v>200</v>
      </c>
      <c r="Z22">
        <v>1</v>
      </c>
      <c r="AB22">
        <v>2025</v>
      </c>
      <c r="AC22">
        <v>11.3</v>
      </c>
    </row>
    <row r="23" spans="1:29" x14ac:dyDescent="0.45">
      <c r="A23" t="s">
        <v>41</v>
      </c>
      <c r="B23">
        <v>3.9</v>
      </c>
      <c r="C23" t="s">
        <v>6</v>
      </c>
      <c r="D23">
        <v>1.6412196622342199</v>
      </c>
      <c r="E23">
        <v>1.6412196622342199</v>
      </c>
      <c r="F23">
        <v>1.3646891065575999</v>
      </c>
      <c r="G23">
        <v>1.4943143042296501</v>
      </c>
      <c r="H23">
        <v>1.53536068381392</v>
      </c>
      <c r="I23">
        <v>1770.7325503510899</v>
      </c>
      <c r="J23" t="s">
        <v>6</v>
      </c>
      <c r="K23">
        <v>70</v>
      </c>
      <c r="L23">
        <v>265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112.1</v>
      </c>
      <c r="T23">
        <v>22</v>
      </c>
      <c r="U23">
        <v>0</v>
      </c>
      <c r="V23">
        <v>1</v>
      </c>
      <c r="W23">
        <v>93.5</v>
      </c>
      <c r="X23">
        <v>36</v>
      </c>
      <c r="Y23">
        <v>200</v>
      </c>
      <c r="Z23">
        <v>1</v>
      </c>
      <c r="AB23">
        <v>2025</v>
      </c>
      <c r="AC23">
        <v>18.600000000000001</v>
      </c>
    </row>
    <row r="24" spans="1:29" x14ac:dyDescent="0.45">
      <c r="A24" t="s">
        <v>22</v>
      </c>
      <c r="B24">
        <v>3.9</v>
      </c>
      <c r="C24" t="s">
        <v>8</v>
      </c>
      <c r="D24">
        <v>1.9588140986965199</v>
      </c>
      <c r="E24">
        <v>1.9588140986965199</v>
      </c>
      <c r="F24">
        <v>1.9788598156155199</v>
      </c>
      <c r="G24">
        <v>2.1480768123301202</v>
      </c>
      <c r="H24">
        <v>2.0111412063346701</v>
      </c>
      <c r="I24">
        <v>1853.0782642863701</v>
      </c>
      <c r="J24" t="s">
        <v>8</v>
      </c>
      <c r="K24">
        <v>71.400000000000006</v>
      </c>
      <c r="L24">
        <v>142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111.2</v>
      </c>
      <c r="T24">
        <v>35</v>
      </c>
      <c r="U24">
        <v>0</v>
      </c>
      <c r="V24">
        <v>1</v>
      </c>
      <c r="W24">
        <v>89</v>
      </c>
      <c r="X24">
        <v>4</v>
      </c>
      <c r="Y24">
        <v>200</v>
      </c>
      <c r="Z24">
        <v>1</v>
      </c>
      <c r="AB24">
        <v>2025</v>
      </c>
      <c r="AC24">
        <v>22.2</v>
      </c>
    </row>
    <row r="25" spans="1:29" x14ac:dyDescent="0.45">
      <c r="A25" t="s">
        <v>33</v>
      </c>
      <c r="B25">
        <v>3.8</v>
      </c>
      <c r="C25" t="s">
        <v>8</v>
      </c>
      <c r="D25">
        <v>1.6235755268751999</v>
      </c>
      <c r="E25">
        <v>1.6235755268751999</v>
      </c>
      <c r="F25">
        <v>1.479970339973</v>
      </c>
      <c r="G25">
        <v>1.6904430566597901</v>
      </c>
      <c r="H25">
        <v>1.6043911125957999</v>
      </c>
      <c r="I25">
        <v>1782.67999181252</v>
      </c>
      <c r="J25" t="s">
        <v>8</v>
      </c>
      <c r="K25">
        <v>73.2</v>
      </c>
      <c r="L25">
        <v>32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110.6</v>
      </c>
      <c r="T25">
        <v>37</v>
      </c>
      <c r="U25">
        <v>0</v>
      </c>
      <c r="V25">
        <v>1</v>
      </c>
      <c r="W25">
        <v>92.2</v>
      </c>
      <c r="X25">
        <v>21</v>
      </c>
      <c r="Y25">
        <v>200</v>
      </c>
      <c r="Z25">
        <v>1</v>
      </c>
      <c r="AB25">
        <v>2025</v>
      </c>
      <c r="AC25">
        <v>18.399999999999999</v>
      </c>
    </row>
    <row r="26" spans="1:29" x14ac:dyDescent="0.45">
      <c r="A26" t="s">
        <v>26</v>
      </c>
      <c r="B26">
        <v>3.8</v>
      </c>
      <c r="C26" t="s">
        <v>8</v>
      </c>
      <c r="D26">
        <v>1.7735506774268399</v>
      </c>
      <c r="E26">
        <v>1.7735506774268399</v>
      </c>
      <c r="F26">
        <v>1.87902771301049</v>
      </c>
      <c r="G26">
        <v>1.7994034746765299</v>
      </c>
      <c r="H26">
        <v>1.80638313563518</v>
      </c>
      <c r="I26">
        <v>1817.6397612000601</v>
      </c>
      <c r="J26" t="s">
        <v>8</v>
      </c>
      <c r="K26">
        <v>71</v>
      </c>
      <c r="L26">
        <v>178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111.4</v>
      </c>
      <c r="T26">
        <v>28</v>
      </c>
      <c r="U26">
        <v>0</v>
      </c>
      <c r="V26">
        <v>1</v>
      </c>
      <c r="W26">
        <v>91.3</v>
      </c>
      <c r="X26">
        <v>11</v>
      </c>
      <c r="Y26">
        <v>200</v>
      </c>
      <c r="Z26">
        <v>1</v>
      </c>
      <c r="AB26">
        <v>2025</v>
      </c>
      <c r="AC26">
        <v>20.100000000000001</v>
      </c>
    </row>
    <row r="27" spans="1:29" x14ac:dyDescent="0.45">
      <c r="A27" t="s">
        <v>7</v>
      </c>
      <c r="B27">
        <v>3.8</v>
      </c>
      <c r="C27" t="s">
        <v>8</v>
      </c>
      <c r="D27">
        <v>2.2587643997998001</v>
      </c>
      <c r="E27">
        <v>2.2587643997998001</v>
      </c>
      <c r="F27">
        <v>1.97967292776343</v>
      </c>
      <c r="G27">
        <v>2.5621264007937499</v>
      </c>
      <c r="H27">
        <v>2.2648320320391901</v>
      </c>
      <c r="I27">
        <v>1896.9858039451799</v>
      </c>
      <c r="J27" t="s">
        <v>8</v>
      </c>
      <c r="K27">
        <v>75</v>
      </c>
      <c r="L27">
        <v>3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118.7</v>
      </c>
      <c r="T27">
        <v>1</v>
      </c>
      <c r="U27">
        <v>0</v>
      </c>
      <c r="V27">
        <v>1</v>
      </c>
      <c r="W27">
        <v>93.1</v>
      </c>
      <c r="X27">
        <v>30</v>
      </c>
      <c r="Y27">
        <v>200</v>
      </c>
      <c r="Z27">
        <v>1</v>
      </c>
      <c r="AB27">
        <v>2025</v>
      </c>
      <c r="AC27">
        <v>25.6</v>
      </c>
    </row>
    <row r="28" spans="1:29" x14ac:dyDescent="0.45">
      <c r="A28" t="s">
        <v>9</v>
      </c>
      <c r="B28">
        <v>3.8</v>
      </c>
      <c r="C28" t="s">
        <v>4</v>
      </c>
      <c r="D28">
        <v>2.1617216553251999</v>
      </c>
      <c r="E28">
        <v>2.1617216553251999</v>
      </c>
      <c r="F28">
        <v>2.2051760301183299</v>
      </c>
      <c r="G28">
        <v>2.4967501499837002</v>
      </c>
      <c r="H28">
        <v>2.2563423726881102</v>
      </c>
      <c r="I28">
        <v>1895.51645615299</v>
      </c>
      <c r="J28" t="s">
        <v>4</v>
      </c>
      <c r="K28">
        <v>72.099999999999994</v>
      </c>
      <c r="L28">
        <v>93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115.7</v>
      </c>
      <c r="T28">
        <v>4</v>
      </c>
      <c r="U28">
        <v>0</v>
      </c>
      <c r="V28">
        <v>1</v>
      </c>
      <c r="W28">
        <v>91.2</v>
      </c>
      <c r="X28">
        <v>10</v>
      </c>
      <c r="Y28">
        <v>200</v>
      </c>
      <c r="Z28">
        <v>1</v>
      </c>
      <c r="AB28">
        <v>2025</v>
      </c>
      <c r="AC28">
        <v>24.5</v>
      </c>
    </row>
    <row r="29" spans="1:29" x14ac:dyDescent="0.45">
      <c r="A29" t="s">
        <v>21</v>
      </c>
      <c r="B29">
        <v>3.8</v>
      </c>
      <c r="C29" t="s">
        <v>15</v>
      </c>
      <c r="D29">
        <v>2.0293906401325801</v>
      </c>
      <c r="E29">
        <v>2.0293906401325801</v>
      </c>
      <c r="F29">
        <v>1.86005509622582</v>
      </c>
      <c r="G29">
        <v>2.11538868692509</v>
      </c>
      <c r="H29">
        <v>2.0085562658540201</v>
      </c>
      <c r="I29">
        <v>1852.6308757126801</v>
      </c>
      <c r="J29" t="s">
        <v>15</v>
      </c>
      <c r="K29">
        <v>70.7</v>
      </c>
      <c r="L29">
        <v>205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115.7</v>
      </c>
      <c r="T29">
        <v>3</v>
      </c>
      <c r="U29">
        <v>0</v>
      </c>
      <c r="V29">
        <v>1</v>
      </c>
      <c r="W29">
        <v>92.7</v>
      </c>
      <c r="X29">
        <v>26</v>
      </c>
      <c r="Y29">
        <v>200</v>
      </c>
      <c r="Z29">
        <v>1</v>
      </c>
      <c r="AB29">
        <v>2025</v>
      </c>
      <c r="AC29">
        <v>23</v>
      </c>
    </row>
    <row r="30" spans="1:29" x14ac:dyDescent="0.45">
      <c r="A30" t="s">
        <v>137</v>
      </c>
      <c r="B30">
        <v>3.8</v>
      </c>
      <c r="C30" t="s">
        <v>126</v>
      </c>
      <c r="D30">
        <v>0.24733296887192599</v>
      </c>
      <c r="E30">
        <v>0.24733296887192599</v>
      </c>
      <c r="F30">
        <v>0.71367538261974695</v>
      </c>
      <c r="G30">
        <v>0.18678928802870601</v>
      </c>
      <c r="H30">
        <v>0.34878265209807602</v>
      </c>
      <c r="I30">
        <v>1565.3655575118701</v>
      </c>
      <c r="J30" t="s">
        <v>126</v>
      </c>
      <c r="K30">
        <v>73.7</v>
      </c>
      <c r="L30">
        <v>20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102.1</v>
      </c>
      <c r="T30">
        <v>152</v>
      </c>
      <c r="U30">
        <v>0</v>
      </c>
      <c r="V30">
        <v>1</v>
      </c>
      <c r="W30">
        <v>99.3</v>
      </c>
      <c r="X30">
        <v>112</v>
      </c>
      <c r="Y30">
        <v>200</v>
      </c>
      <c r="Z30">
        <v>1</v>
      </c>
      <c r="AB30">
        <v>2025</v>
      </c>
      <c r="AC30">
        <v>2.8</v>
      </c>
    </row>
    <row r="31" spans="1:29" x14ac:dyDescent="0.45">
      <c r="A31" t="s">
        <v>17</v>
      </c>
      <c r="B31">
        <v>3.8</v>
      </c>
      <c r="C31" t="s">
        <v>4</v>
      </c>
      <c r="D31">
        <v>2.0470347754915998</v>
      </c>
      <c r="E31">
        <v>2.0470347754915998</v>
      </c>
      <c r="F31">
        <v>1.8483101429781701</v>
      </c>
      <c r="G31">
        <v>2.2025570213384902</v>
      </c>
      <c r="H31">
        <v>2.0362341788249601</v>
      </c>
      <c r="I31">
        <v>1857.4212305001299</v>
      </c>
      <c r="J31" t="s">
        <v>4</v>
      </c>
      <c r="K31">
        <v>69.8</v>
      </c>
      <c r="L31">
        <v>285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115.5</v>
      </c>
      <c r="T31">
        <v>7</v>
      </c>
      <c r="U31">
        <v>0</v>
      </c>
      <c r="V31">
        <v>1</v>
      </c>
      <c r="W31">
        <v>92.3</v>
      </c>
      <c r="X31">
        <v>23</v>
      </c>
      <c r="Y31">
        <v>200</v>
      </c>
      <c r="Z31">
        <v>1</v>
      </c>
      <c r="AB31">
        <v>2025</v>
      </c>
      <c r="AC31">
        <v>23.2</v>
      </c>
    </row>
    <row r="32" spans="1:29" x14ac:dyDescent="0.45">
      <c r="A32" t="s">
        <v>328</v>
      </c>
      <c r="B32">
        <v>3.8</v>
      </c>
      <c r="C32" t="s">
        <v>141</v>
      </c>
      <c r="D32">
        <v>-0.83778135570758205</v>
      </c>
      <c r="E32">
        <v>-0.83778135570758205</v>
      </c>
      <c r="F32">
        <v>-1.09419816705286</v>
      </c>
      <c r="G32">
        <v>-0.902814892138745</v>
      </c>
      <c r="H32">
        <v>-0.91814394265169097</v>
      </c>
      <c r="I32">
        <v>1346.0922371255599</v>
      </c>
      <c r="J32" t="s">
        <v>141</v>
      </c>
      <c r="K32">
        <v>71.400000000000006</v>
      </c>
      <c r="L32">
        <v>137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97.3</v>
      </c>
      <c r="T32">
        <v>265</v>
      </c>
      <c r="U32">
        <v>0</v>
      </c>
      <c r="V32">
        <v>1</v>
      </c>
      <c r="W32">
        <v>106.8</v>
      </c>
      <c r="X32">
        <v>306</v>
      </c>
      <c r="Y32">
        <v>200</v>
      </c>
      <c r="Z32">
        <v>1</v>
      </c>
      <c r="AB32">
        <v>2025</v>
      </c>
      <c r="AC32">
        <v>-9.5</v>
      </c>
    </row>
    <row r="33" spans="1:29" x14ac:dyDescent="0.45">
      <c r="A33" t="s">
        <v>14</v>
      </c>
      <c r="B33">
        <v>3.8</v>
      </c>
      <c r="C33" t="s">
        <v>15</v>
      </c>
      <c r="D33">
        <v>2.2499423321202898</v>
      </c>
      <c r="E33">
        <v>2.2499423321202898</v>
      </c>
      <c r="F33">
        <v>1.8128042458525799</v>
      </c>
      <c r="G33">
        <v>2.2679332721485399</v>
      </c>
      <c r="H33">
        <v>2.1451555455604199</v>
      </c>
      <c r="I33">
        <v>1876.2727960478701</v>
      </c>
      <c r="J33" t="s">
        <v>15</v>
      </c>
      <c r="K33">
        <v>69.099999999999994</v>
      </c>
      <c r="L33">
        <v>325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115.4</v>
      </c>
      <c r="T33">
        <v>10</v>
      </c>
      <c r="U33">
        <v>0</v>
      </c>
      <c r="V33">
        <v>1</v>
      </c>
      <c r="W33">
        <v>89.9</v>
      </c>
      <c r="X33">
        <v>6</v>
      </c>
      <c r="Y33">
        <v>200</v>
      </c>
      <c r="Z33">
        <v>1</v>
      </c>
      <c r="AB33">
        <v>2025</v>
      </c>
      <c r="AC33">
        <v>25.5</v>
      </c>
    </row>
    <row r="34" spans="1:29" x14ac:dyDescent="0.45">
      <c r="A34" t="s">
        <v>11</v>
      </c>
      <c r="B34">
        <v>3.7</v>
      </c>
      <c r="C34" t="s">
        <v>8</v>
      </c>
      <c r="D34">
        <v>2.3116968058768399</v>
      </c>
      <c r="E34">
        <v>2.3116968058768399</v>
      </c>
      <c r="F34">
        <v>1.99638689969278</v>
      </c>
      <c r="G34">
        <v>2.2679332721485399</v>
      </c>
      <c r="H34">
        <v>2.22192844589875</v>
      </c>
      <c r="I34">
        <v>1889.56026577393</v>
      </c>
      <c r="J34" t="s">
        <v>8</v>
      </c>
      <c r="K34">
        <v>72.599999999999994</v>
      </c>
      <c r="L34">
        <v>58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115.5</v>
      </c>
      <c r="T34">
        <v>9</v>
      </c>
      <c r="U34">
        <v>0</v>
      </c>
      <c r="V34">
        <v>1</v>
      </c>
      <c r="W34">
        <v>89.3</v>
      </c>
      <c r="X34">
        <v>5</v>
      </c>
      <c r="Y34">
        <v>200</v>
      </c>
      <c r="Z34">
        <v>1</v>
      </c>
      <c r="AB34">
        <v>2025</v>
      </c>
      <c r="AC34">
        <v>26.2</v>
      </c>
    </row>
    <row r="35" spans="1:29" x14ac:dyDescent="0.45">
      <c r="A35" t="s">
        <v>45</v>
      </c>
      <c r="B35">
        <v>3.7</v>
      </c>
      <c r="C35" t="s">
        <v>19</v>
      </c>
      <c r="D35">
        <v>1.46477830864406</v>
      </c>
      <c r="E35">
        <v>1.46477830864406</v>
      </c>
      <c r="F35">
        <v>1.3783313214837201</v>
      </c>
      <c r="G35">
        <v>1.4834182624279699</v>
      </c>
      <c r="H35">
        <v>1.4478265502999501</v>
      </c>
      <c r="I35">
        <v>1755.5825801931601</v>
      </c>
      <c r="J35" t="s">
        <v>19</v>
      </c>
      <c r="K35">
        <v>69.5</v>
      </c>
      <c r="L35">
        <v>305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107.1</v>
      </c>
      <c r="T35">
        <v>79</v>
      </c>
      <c r="U35">
        <v>0</v>
      </c>
      <c r="V35">
        <v>1</v>
      </c>
      <c r="W35">
        <v>90.5</v>
      </c>
      <c r="X35">
        <v>8</v>
      </c>
      <c r="Y35">
        <v>200</v>
      </c>
      <c r="Z35">
        <v>1</v>
      </c>
      <c r="AB35">
        <v>2025</v>
      </c>
      <c r="AC35">
        <v>16.600000000000001</v>
      </c>
    </row>
    <row r="36" spans="1:29" x14ac:dyDescent="0.45">
      <c r="A36" t="s">
        <v>148</v>
      </c>
      <c r="B36">
        <v>3.7</v>
      </c>
      <c r="C36" t="s">
        <v>55</v>
      </c>
      <c r="D36">
        <v>0.29144330726946699</v>
      </c>
      <c r="E36">
        <v>0.29144330726946699</v>
      </c>
      <c r="F36">
        <v>0.31642492546651502</v>
      </c>
      <c r="G36">
        <v>5.6036786408611698E-2</v>
      </c>
      <c r="H36">
        <v>0.23883708160351499</v>
      </c>
      <c r="I36">
        <v>1546.3367278985299</v>
      </c>
      <c r="J36" t="s">
        <v>55</v>
      </c>
      <c r="K36">
        <v>67.5</v>
      </c>
      <c r="L36">
        <v>358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102.8</v>
      </c>
      <c r="T36">
        <v>140</v>
      </c>
      <c r="U36">
        <v>0</v>
      </c>
      <c r="V36">
        <v>1</v>
      </c>
      <c r="W36">
        <v>99.5</v>
      </c>
      <c r="X36">
        <v>120</v>
      </c>
      <c r="Y36">
        <v>200</v>
      </c>
      <c r="Z36">
        <v>1</v>
      </c>
      <c r="AB36">
        <v>2025</v>
      </c>
      <c r="AC36">
        <v>3.3</v>
      </c>
    </row>
    <row r="37" spans="1:29" x14ac:dyDescent="0.45">
      <c r="A37" t="s">
        <v>205</v>
      </c>
      <c r="B37">
        <v>3.7</v>
      </c>
      <c r="C37" t="s">
        <v>126</v>
      </c>
      <c r="D37">
        <v>9.1371415252044196E-3</v>
      </c>
      <c r="E37">
        <v>9.1371415252044196E-3</v>
      </c>
      <c r="F37">
        <v>-9.1278540077124395E-2</v>
      </c>
      <c r="G37">
        <v>-0.36890884385669398</v>
      </c>
      <c r="H37">
        <v>-0.110478275220852</v>
      </c>
      <c r="I37">
        <v>1485.87897251615</v>
      </c>
      <c r="J37" t="s">
        <v>126</v>
      </c>
      <c r="K37">
        <v>70.099999999999994</v>
      </c>
      <c r="L37">
        <v>247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99.6</v>
      </c>
      <c r="T37">
        <v>212</v>
      </c>
      <c r="U37">
        <v>0</v>
      </c>
      <c r="V37">
        <v>1</v>
      </c>
      <c r="W37">
        <v>99.5</v>
      </c>
      <c r="X37">
        <v>119</v>
      </c>
      <c r="Y37">
        <v>200</v>
      </c>
      <c r="Z37">
        <v>1</v>
      </c>
      <c r="AB37">
        <v>2025</v>
      </c>
      <c r="AC37">
        <v>9.9999999999994302E-2</v>
      </c>
    </row>
    <row r="38" spans="1:29" x14ac:dyDescent="0.45">
      <c r="A38" t="s">
        <v>42</v>
      </c>
      <c r="B38">
        <v>3.7</v>
      </c>
      <c r="C38" t="s">
        <v>8</v>
      </c>
      <c r="D38">
        <v>1.3765576318489801</v>
      </c>
      <c r="E38">
        <v>1.3765576318489801</v>
      </c>
      <c r="F38">
        <v>1.6622881526942299</v>
      </c>
      <c r="G38">
        <v>1.7122351402631399</v>
      </c>
      <c r="H38">
        <v>1.5319096391638301</v>
      </c>
      <c r="I38">
        <v>1770.1352607982799</v>
      </c>
      <c r="J38" t="s">
        <v>8</v>
      </c>
      <c r="K38">
        <v>72.599999999999994</v>
      </c>
      <c r="L38">
        <v>61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111.4</v>
      </c>
      <c r="T38">
        <v>29</v>
      </c>
      <c r="U38">
        <v>0</v>
      </c>
      <c r="V38">
        <v>1</v>
      </c>
      <c r="W38">
        <v>95.8</v>
      </c>
      <c r="X38">
        <v>71</v>
      </c>
      <c r="Y38">
        <v>200</v>
      </c>
      <c r="Z38">
        <v>1</v>
      </c>
      <c r="AB38">
        <v>2025</v>
      </c>
      <c r="AC38">
        <v>15.6</v>
      </c>
    </row>
    <row r="39" spans="1:29" x14ac:dyDescent="0.45">
      <c r="A39" t="s">
        <v>40</v>
      </c>
      <c r="B39">
        <v>3.7</v>
      </c>
      <c r="C39" t="s">
        <v>19</v>
      </c>
      <c r="D39">
        <v>1.57946518847766</v>
      </c>
      <c r="E39">
        <v>1.57946518847766</v>
      </c>
      <c r="F39">
        <v>1.40218261115587</v>
      </c>
      <c r="G39">
        <v>1.6032747222463899</v>
      </c>
      <c r="H39">
        <v>1.5410969275894</v>
      </c>
      <c r="I39">
        <v>1771.7253507425401</v>
      </c>
      <c r="J39" t="s">
        <v>19</v>
      </c>
      <c r="K39">
        <v>73.7</v>
      </c>
      <c r="L39">
        <v>19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114.2</v>
      </c>
      <c r="T39">
        <v>12</v>
      </c>
      <c r="U39">
        <v>0</v>
      </c>
      <c r="V39">
        <v>1</v>
      </c>
      <c r="W39">
        <v>96.3</v>
      </c>
      <c r="X39">
        <v>77</v>
      </c>
      <c r="Y39">
        <v>200</v>
      </c>
      <c r="Z39">
        <v>1</v>
      </c>
      <c r="AB39">
        <v>2025</v>
      </c>
      <c r="AC39">
        <v>17.899999999999999</v>
      </c>
    </row>
    <row r="40" spans="1:29" x14ac:dyDescent="0.45">
      <c r="A40" t="s">
        <v>25</v>
      </c>
      <c r="B40">
        <v>3.7</v>
      </c>
      <c r="C40" t="s">
        <v>4</v>
      </c>
      <c r="D40">
        <v>1.78237274510635</v>
      </c>
      <c r="E40">
        <v>1.78237274510635</v>
      </c>
      <c r="F40">
        <v>1.5913667042372599</v>
      </c>
      <c r="G40">
        <v>2.0609084779167199</v>
      </c>
      <c r="H40">
        <v>1.8042551680916701</v>
      </c>
      <c r="I40">
        <v>1817.27146321747</v>
      </c>
      <c r="J40" t="s">
        <v>4</v>
      </c>
      <c r="K40">
        <v>71.099999999999994</v>
      </c>
      <c r="L40">
        <v>172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111.6</v>
      </c>
      <c r="T40">
        <v>26</v>
      </c>
      <c r="U40">
        <v>0</v>
      </c>
      <c r="V40">
        <v>1</v>
      </c>
      <c r="W40">
        <v>91.4</v>
      </c>
      <c r="X40">
        <v>13</v>
      </c>
      <c r="Y40">
        <v>200</v>
      </c>
      <c r="Z40">
        <v>1</v>
      </c>
      <c r="AB40">
        <v>2025</v>
      </c>
      <c r="AC40">
        <v>20.2</v>
      </c>
    </row>
    <row r="41" spans="1:29" x14ac:dyDescent="0.45">
      <c r="A41" t="s">
        <v>54</v>
      </c>
      <c r="B41">
        <v>3.7</v>
      </c>
      <c r="C41" t="s">
        <v>55</v>
      </c>
      <c r="D41">
        <v>1.3942017672079901</v>
      </c>
      <c r="E41">
        <v>1.3942017672079901</v>
      </c>
      <c r="F41">
        <v>1.51610865765808</v>
      </c>
      <c r="G41">
        <v>1.17832909198109</v>
      </c>
      <c r="H41">
        <v>1.3707103210137901</v>
      </c>
      <c r="I41">
        <v>1742.23568880946</v>
      </c>
      <c r="J41" t="s">
        <v>55</v>
      </c>
      <c r="K41">
        <v>74</v>
      </c>
      <c r="L41">
        <v>16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109.9</v>
      </c>
      <c r="T41">
        <v>46</v>
      </c>
      <c r="U41">
        <v>0</v>
      </c>
      <c r="V41">
        <v>1</v>
      </c>
      <c r="W41">
        <v>94.1</v>
      </c>
      <c r="X41">
        <v>42</v>
      </c>
      <c r="Y41">
        <v>200</v>
      </c>
      <c r="Z41">
        <v>1</v>
      </c>
      <c r="AB41">
        <v>2025</v>
      </c>
      <c r="AC41">
        <v>15.8</v>
      </c>
    </row>
    <row r="42" spans="1:29" x14ac:dyDescent="0.45">
      <c r="A42" t="s">
        <v>48</v>
      </c>
      <c r="B42">
        <v>3.7</v>
      </c>
      <c r="C42" t="s">
        <v>4</v>
      </c>
      <c r="D42">
        <v>1.3236252257719301</v>
      </c>
      <c r="E42">
        <v>1.3236252257719301</v>
      </c>
      <c r="F42">
        <v>1.5745623865137</v>
      </c>
      <c r="G42">
        <v>1.4725222206263</v>
      </c>
      <c r="H42">
        <v>1.4235837646709599</v>
      </c>
      <c r="I42">
        <v>1751.38676007043</v>
      </c>
      <c r="J42" t="s">
        <v>4</v>
      </c>
      <c r="K42">
        <v>71.599999999999994</v>
      </c>
      <c r="L42">
        <v>129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106.3</v>
      </c>
      <c r="T42">
        <v>95</v>
      </c>
      <c r="U42">
        <v>0</v>
      </c>
      <c r="V42">
        <v>1</v>
      </c>
      <c r="W42">
        <v>91.3</v>
      </c>
      <c r="X42">
        <v>12</v>
      </c>
      <c r="Y42">
        <v>200</v>
      </c>
      <c r="Z42">
        <v>1</v>
      </c>
      <c r="AB42">
        <v>2025</v>
      </c>
      <c r="AC42">
        <v>15</v>
      </c>
    </row>
    <row r="43" spans="1:29" x14ac:dyDescent="0.45">
      <c r="A43" t="s">
        <v>78</v>
      </c>
      <c r="B43">
        <v>3.7</v>
      </c>
      <c r="C43" t="s">
        <v>6</v>
      </c>
      <c r="D43">
        <v>0.97956458627110599</v>
      </c>
      <c r="E43">
        <v>0.97956458627110599</v>
      </c>
      <c r="F43">
        <v>1.2321518264475699</v>
      </c>
      <c r="G43">
        <v>1.06936867396434</v>
      </c>
      <c r="H43">
        <v>1.06516241823853</v>
      </c>
      <c r="I43">
        <v>1689.3529855366301</v>
      </c>
      <c r="J43" t="s">
        <v>6</v>
      </c>
      <c r="K43">
        <v>71.2</v>
      </c>
      <c r="L43">
        <v>158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109.1</v>
      </c>
      <c r="T43">
        <v>55</v>
      </c>
      <c r="U43">
        <v>0</v>
      </c>
      <c r="V43">
        <v>1</v>
      </c>
      <c r="W43">
        <v>98</v>
      </c>
      <c r="X43">
        <v>93</v>
      </c>
      <c r="Y43">
        <v>200</v>
      </c>
      <c r="Z43">
        <v>1</v>
      </c>
      <c r="AB43">
        <v>2025</v>
      </c>
      <c r="AC43">
        <v>11.1</v>
      </c>
    </row>
    <row r="44" spans="1:29" x14ac:dyDescent="0.45">
      <c r="A44" t="s">
        <v>28</v>
      </c>
      <c r="B44">
        <v>3.7</v>
      </c>
      <c r="C44" t="s">
        <v>15</v>
      </c>
      <c r="D44">
        <v>1.6941520683112701</v>
      </c>
      <c r="E44">
        <v>1.6941520683112701</v>
      </c>
      <c r="F44">
        <v>1.6379851340510101</v>
      </c>
      <c r="G44">
        <v>1.7776113910731799</v>
      </c>
      <c r="H44">
        <v>1.70097516543668</v>
      </c>
      <c r="I44">
        <v>1799.3962767579501</v>
      </c>
      <c r="J44" t="s">
        <v>15</v>
      </c>
      <c r="K44">
        <v>72</v>
      </c>
      <c r="L44">
        <v>105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112.1</v>
      </c>
      <c r="T44">
        <v>21</v>
      </c>
      <c r="U44">
        <v>0</v>
      </c>
      <c r="V44">
        <v>1</v>
      </c>
      <c r="W44">
        <v>92.9</v>
      </c>
      <c r="X44">
        <v>27</v>
      </c>
      <c r="Y44">
        <v>200</v>
      </c>
      <c r="Z44">
        <v>1</v>
      </c>
      <c r="AB44">
        <v>2025</v>
      </c>
      <c r="AC44">
        <v>19.2</v>
      </c>
    </row>
    <row r="45" spans="1:29" x14ac:dyDescent="0.45">
      <c r="A45" t="s">
        <v>259</v>
      </c>
      <c r="B45">
        <v>3.7</v>
      </c>
      <c r="C45" t="s">
        <v>70</v>
      </c>
      <c r="D45">
        <v>-0.35256763333463098</v>
      </c>
      <c r="E45">
        <v>-0.35256763333463098</v>
      </c>
      <c r="F45">
        <v>-0.68743429776902898</v>
      </c>
      <c r="G45">
        <v>-0.47786926187343898</v>
      </c>
      <c r="H45">
        <v>-0.46760970657793299</v>
      </c>
      <c r="I45">
        <v>1424.0684500340201</v>
      </c>
      <c r="J45" t="s">
        <v>70</v>
      </c>
      <c r="K45">
        <v>66.5</v>
      </c>
      <c r="L45">
        <v>362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101.8</v>
      </c>
      <c r="T45">
        <v>155</v>
      </c>
      <c r="U45">
        <v>0</v>
      </c>
      <c r="V45">
        <v>1</v>
      </c>
      <c r="W45">
        <v>105.8</v>
      </c>
      <c r="X45">
        <v>281</v>
      </c>
      <c r="Y45">
        <v>200</v>
      </c>
      <c r="Z45">
        <v>1</v>
      </c>
      <c r="AB45">
        <v>2025</v>
      </c>
      <c r="AC45">
        <v>-4</v>
      </c>
    </row>
    <row r="46" spans="1:29" x14ac:dyDescent="0.45">
      <c r="A46" t="s">
        <v>212</v>
      </c>
      <c r="B46">
        <v>3.6</v>
      </c>
      <c r="C46" t="s">
        <v>106</v>
      </c>
      <c r="D46">
        <v>-0.29963522725758202</v>
      </c>
      <c r="E46">
        <v>-0.29963522725758202</v>
      </c>
      <c r="F46">
        <v>-0.11739750918401599</v>
      </c>
      <c r="G46">
        <v>-0.12919592421985501</v>
      </c>
      <c r="H46">
        <v>-0.211465971979759</v>
      </c>
      <c r="I46">
        <v>1468.4005268996</v>
      </c>
      <c r="J46" t="s">
        <v>106</v>
      </c>
      <c r="K46">
        <v>68.400000000000006</v>
      </c>
      <c r="L46">
        <v>341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99.8</v>
      </c>
      <c r="T46">
        <v>202</v>
      </c>
      <c r="U46">
        <v>0</v>
      </c>
      <c r="V46">
        <v>1</v>
      </c>
      <c r="W46">
        <v>103.2</v>
      </c>
      <c r="X46">
        <v>202</v>
      </c>
      <c r="Y46">
        <v>200</v>
      </c>
      <c r="Z46">
        <v>1</v>
      </c>
      <c r="AB46">
        <v>2025</v>
      </c>
      <c r="AC46">
        <v>-3.4000000000000101</v>
      </c>
    </row>
    <row r="47" spans="1:29" x14ac:dyDescent="0.45">
      <c r="A47" t="s">
        <v>68</v>
      </c>
      <c r="B47">
        <v>3.6</v>
      </c>
      <c r="C47" t="s">
        <v>6</v>
      </c>
      <c r="D47">
        <v>1.09425146610471</v>
      </c>
      <c r="E47">
        <v>1.09425146610471</v>
      </c>
      <c r="F47">
        <v>1.1486903817538801</v>
      </c>
      <c r="G47">
        <v>1.3962499280145799</v>
      </c>
      <c r="H47">
        <v>1.18336081049447</v>
      </c>
      <c r="I47">
        <v>1709.8101722763299</v>
      </c>
      <c r="J47" t="s">
        <v>6</v>
      </c>
      <c r="K47">
        <v>73.5</v>
      </c>
      <c r="L47">
        <v>24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108.1</v>
      </c>
      <c r="T47">
        <v>64</v>
      </c>
      <c r="U47">
        <v>0</v>
      </c>
      <c r="V47">
        <v>1</v>
      </c>
      <c r="W47">
        <v>95.7</v>
      </c>
      <c r="X47">
        <v>70</v>
      </c>
      <c r="Y47">
        <v>200</v>
      </c>
      <c r="Z47">
        <v>1</v>
      </c>
      <c r="AB47">
        <v>2025</v>
      </c>
      <c r="AC47">
        <v>12.4</v>
      </c>
    </row>
    <row r="48" spans="1:29" x14ac:dyDescent="0.45">
      <c r="A48" t="s">
        <v>39</v>
      </c>
      <c r="B48">
        <v>3.6</v>
      </c>
      <c r="C48" t="s">
        <v>19</v>
      </c>
      <c r="D48">
        <v>1.59710932383668</v>
      </c>
      <c r="E48">
        <v>1.59710932383668</v>
      </c>
      <c r="F48">
        <v>1.3899859289371601</v>
      </c>
      <c r="G48">
        <v>1.6032747222463899</v>
      </c>
      <c r="H48">
        <v>1.5468698247142301</v>
      </c>
      <c r="I48">
        <v>1772.7244949124099</v>
      </c>
      <c r="J48" t="s">
        <v>19</v>
      </c>
      <c r="K48">
        <v>70.5</v>
      </c>
      <c r="L48">
        <v>219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111.5</v>
      </c>
      <c r="T48">
        <v>27</v>
      </c>
      <c r="U48">
        <v>0</v>
      </c>
      <c r="V48">
        <v>1</v>
      </c>
      <c r="W48">
        <v>93.4</v>
      </c>
      <c r="X48">
        <v>33</v>
      </c>
      <c r="Y48">
        <v>200</v>
      </c>
      <c r="Z48">
        <v>1</v>
      </c>
      <c r="AB48">
        <v>2025</v>
      </c>
      <c r="AC48">
        <v>18.100000000000001</v>
      </c>
    </row>
    <row r="49" spans="1:29" x14ac:dyDescent="0.45">
      <c r="A49" t="s">
        <v>98</v>
      </c>
      <c r="B49">
        <v>3.6</v>
      </c>
      <c r="C49" t="s">
        <v>4</v>
      </c>
      <c r="D49">
        <v>0.82076736803995998</v>
      </c>
      <c r="E49">
        <v>0.82076736803995998</v>
      </c>
      <c r="F49">
        <v>0.76131471990810196</v>
      </c>
      <c r="G49">
        <v>0.96040825594759605</v>
      </c>
      <c r="H49">
        <v>0.84081442798390404</v>
      </c>
      <c r="I49">
        <v>1650.5239571233101</v>
      </c>
      <c r="J49" t="s">
        <v>4</v>
      </c>
      <c r="K49">
        <v>74.400000000000006</v>
      </c>
      <c r="L49">
        <v>8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103.9</v>
      </c>
      <c r="T49">
        <v>123</v>
      </c>
      <c r="U49">
        <v>0</v>
      </c>
      <c r="V49">
        <v>1</v>
      </c>
      <c r="W49">
        <v>94.6</v>
      </c>
      <c r="X49">
        <v>50</v>
      </c>
      <c r="Y49">
        <v>200</v>
      </c>
      <c r="Z49">
        <v>1</v>
      </c>
      <c r="AB49">
        <v>2025</v>
      </c>
      <c r="AC49">
        <v>9.3000000000000096</v>
      </c>
    </row>
    <row r="50" spans="1:29" x14ac:dyDescent="0.45">
      <c r="A50" t="s">
        <v>65</v>
      </c>
      <c r="B50">
        <v>3.6</v>
      </c>
      <c r="C50" t="s">
        <v>6</v>
      </c>
      <c r="D50">
        <v>1.2706928196948799</v>
      </c>
      <c r="E50">
        <v>1.2706928196948799</v>
      </c>
      <c r="F50">
        <v>1.2017956395921101</v>
      </c>
      <c r="G50">
        <v>1.1129528411710401</v>
      </c>
      <c r="H50">
        <v>1.2140335300382299</v>
      </c>
      <c r="I50">
        <v>1715.1188532113699</v>
      </c>
      <c r="J50" t="s">
        <v>6</v>
      </c>
      <c r="K50">
        <v>71.400000000000006</v>
      </c>
      <c r="L50">
        <v>140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110</v>
      </c>
      <c r="T50">
        <v>43</v>
      </c>
      <c r="U50">
        <v>0</v>
      </c>
      <c r="V50">
        <v>1</v>
      </c>
      <c r="W50">
        <v>95.6</v>
      </c>
      <c r="X50">
        <v>66</v>
      </c>
      <c r="Y50">
        <v>200</v>
      </c>
      <c r="Z50">
        <v>1</v>
      </c>
      <c r="AB50">
        <v>2025</v>
      </c>
      <c r="AC50">
        <v>14.4</v>
      </c>
    </row>
    <row r="51" spans="1:29" x14ac:dyDescent="0.45">
      <c r="A51" t="s">
        <v>207</v>
      </c>
      <c r="B51">
        <v>3.6</v>
      </c>
      <c r="C51" t="s">
        <v>208</v>
      </c>
      <c r="D51">
        <v>-0.14083800902643401</v>
      </c>
      <c r="E51">
        <v>-0.14083800902643401</v>
      </c>
      <c r="F51">
        <v>-0.19840154827511899</v>
      </c>
      <c r="G51">
        <v>-6.3819673409807806E-2</v>
      </c>
      <c r="H51">
        <v>-0.13597430993444901</v>
      </c>
      <c r="I51">
        <v>1481.4662463080999</v>
      </c>
      <c r="J51" t="s">
        <v>208</v>
      </c>
      <c r="K51">
        <v>71.400000000000006</v>
      </c>
      <c r="L51">
        <v>145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101.4</v>
      </c>
      <c r="T51">
        <v>166</v>
      </c>
      <c r="U51">
        <v>0</v>
      </c>
      <c r="V51">
        <v>1</v>
      </c>
      <c r="W51">
        <v>103</v>
      </c>
      <c r="X51">
        <v>197</v>
      </c>
      <c r="Y51">
        <v>200</v>
      </c>
      <c r="Z51">
        <v>1</v>
      </c>
      <c r="AB51">
        <v>2025</v>
      </c>
      <c r="AC51">
        <v>-1.5999999999999901</v>
      </c>
    </row>
    <row r="52" spans="1:29" x14ac:dyDescent="0.45">
      <c r="A52" t="s">
        <v>348</v>
      </c>
      <c r="B52">
        <v>3.6</v>
      </c>
      <c r="C52" t="s">
        <v>208</v>
      </c>
      <c r="D52">
        <v>-1.08479925073381</v>
      </c>
      <c r="E52">
        <v>-1.08479925073381</v>
      </c>
      <c r="F52">
        <v>-1.2469458013282699</v>
      </c>
      <c r="G52">
        <v>-0.88102280853539605</v>
      </c>
      <c r="H52">
        <v>-1.07439177783282</v>
      </c>
      <c r="I52">
        <v>1319.04964305158</v>
      </c>
      <c r="J52" t="s">
        <v>208</v>
      </c>
      <c r="K52">
        <v>72.599999999999994</v>
      </c>
      <c r="L52">
        <v>59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96.3</v>
      </c>
      <c r="T52">
        <v>282</v>
      </c>
      <c r="U52">
        <v>0</v>
      </c>
      <c r="V52">
        <v>1</v>
      </c>
      <c r="W52">
        <v>108.6</v>
      </c>
      <c r="X52">
        <v>340</v>
      </c>
      <c r="Y52">
        <v>200</v>
      </c>
      <c r="Z52">
        <v>1</v>
      </c>
      <c r="AB52">
        <v>2025</v>
      </c>
      <c r="AC52">
        <v>-12.3</v>
      </c>
    </row>
    <row r="53" spans="1:29" x14ac:dyDescent="0.45">
      <c r="A53" t="s">
        <v>64</v>
      </c>
      <c r="B53">
        <v>3.6</v>
      </c>
      <c r="C53" t="s">
        <v>8</v>
      </c>
      <c r="D53">
        <v>1.27951488737438</v>
      </c>
      <c r="E53">
        <v>1.27951488737438</v>
      </c>
      <c r="F53">
        <v>1.1483651368947201</v>
      </c>
      <c r="G53">
        <v>1.1674330501794099</v>
      </c>
      <c r="H53">
        <v>1.2187069904557299</v>
      </c>
      <c r="I53">
        <v>1715.9277123731199</v>
      </c>
      <c r="J53" t="s">
        <v>8</v>
      </c>
      <c r="K53">
        <v>70.5</v>
      </c>
      <c r="L53">
        <v>220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110.4</v>
      </c>
      <c r="T53">
        <v>39</v>
      </c>
      <c r="U53">
        <v>0</v>
      </c>
      <c r="V53">
        <v>1</v>
      </c>
      <c r="W53">
        <v>95.9</v>
      </c>
      <c r="X53">
        <v>72</v>
      </c>
      <c r="Y53">
        <v>200</v>
      </c>
      <c r="Z53">
        <v>1</v>
      </c>
      <c r="AB53">
        <v>2025</v>
      </c>
      <c r="AC53">
        <v>14.5</v>
      </c>
    </row>
    <row r="54" spans="1:29" x14ac:dyDescent="0.45">
      <c r="A54" t="s">
        <v>69</v>
      </c>
      <c r="B54">
        <v>3.6</v>
      </c>
      <c r="C54" t="s">
        <v>70</v>
      </c>
      <c r="D54">
        <v>1.3589134964899601</v>
      </c>
      <c r="E54">
        <v>1.3589134964899601</v>
      </c>
      <c r="F54">
        <v>1.0576940978228599</v>
      </c>
      <c r="G54">
        <v>0.88413596333587396</v>
      </c>
      <c r="H54">
        <v>1.1649142635346601</v>
      </c>
      <c r="I54">
        <v>1706.61753616126</v>
      </c>
      <c r="J54" t="s">
        <v>70</v>
      </c>
      <c r="K54">
        <v>70.3</v>
      </c>
      <c r="L54">
        <v>233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109.6</v>
      </c>
      <c r="T54">
        <v>49</v>
      </c>
      <c r="U54">
        <v>0</v>
      </c>
      <c r="V54">
        <v>1</v>
      </c>
      <c r="W54">
        <v>94.2</v>
      </c>
      <c r="X54">
        <v>43</v>
      </c>
      <c r="Y54">
        <v>200</v>
      </c>
      <c r="Z54">
        <v>1</v>
      </c>
      <c r="AB54">
        <v>2025</v>
      </c>
      <c r="AC54">
        <v>15.4</v>
      </c>
    </row>
    <row r="55" spans="1:29" x14ac:dyDescent="0.45">
      <c r="A55" t="s">
        <v>18</v>
      </c>
      <c r="B55">
        <v>3.6</v>
      </c>
      <c r="C55" t="s">
        <v>19</v>
      </c>
      <c r="D55">
        <v>2.0558568431711102</v>
      </c>
      <c r="E55">
        <v>2.0558568431711102</v>
      </c>
      <c r="F55">
        <v>1.78895295618043</v>
      </c>
      <c r="G55">
        <v>2.1589728541317901</v>
      </c>
      <c r="H55">
        <v>2.0149098741636098</v>
      </c>
      <c r="I55">
        <v>1853.73052647087</v>
      </c>
      <c r="J55" t="s">
        <v>19</v>
      </c>
      <c r="K55">
        <v>69.900000000000006</v>
      </c>
      <c r="L55">
        <v>276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115.6</v>
      </c>
      <c r="T55">
        <v>6</v>
      </c>
      <c r="U55">
        <v>0</v>
      </c>
      <c r="V55">
        <v>1</v>
      </c>
      <c r="W55">
        <v>92.3</v>
      </c>
      <c r="X55">
        <v>22</v>
      </c>
      <c r="Y55">
        <v>200</v>
      </c>
      <c r="Z55">
        <v>1</v>
      </c>
      <c r="AB55">
        <v>2025</v>
      </c>
      <c r="AC55">
        <v>23.3</v>
      </c>
    </row>
    <row r="56" spans="1:29" x14ac:dyDescent="0.45">
      <c r="A56" t="s">
        <v>130</v>
      </c>
      <c r="B56">
        <v>3.6</v>
      </c>
      <c r="C56" t="s">
        <v>126</v>
      </c>
      <c r="D56">
        <v>0.49435086389815502</v>
      </c>
      <c r="E56">
        <v>0.49435086389815502</v>
      </c>
      <c r="F56">
        <v>0.47163899992392899</v>
      </c>
      <c r="G56">
        <v>0.26306158064042701</v>
      </c>
      <c r="H56">
        <v>0.430850577090167</v>
      </c>
      <c r="I56">
        <v>1579.5694636298799</v>
      </c>
      <c r="J56" t="s">
        <v>126</v>
      </c>
      <c r="K56">
        <v>69.8</v>
      </c>
      <c r="L56">
        <v>282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103.3</v>
      </c>
      <c r="T56">
        <v>131</v>
      </c>
      <c r="U56">
        <v>0</v>
      </c>
      <c r="V56">
        <v>1</v>
      </c>
      <c r="W56">
        <v>97.7</v>
      </c>
      <c r="X56">
        <v>90</v>
      </c>
      <c r="Y56">
        <v>200</v>
      </c>
      <c r="Z56">
        <v>1</v>
      </c>
      <c r="AB56">
        <v>2025</v>
      </c>
      <c r="AC56">
        <v>5.5999999999999899</v>
      </c>
    </row>
    <row r="57" spans="1:29" x14ac:dyDescent="0.45">
      <c r="A57" t="s">
        <v>176</v>
      </c>
      <c r="B57">
        <v>3.6</v>
      </c>
      <c r="C57" t="s">
        <v>126</v>
      </c>
      <c r="D57">
        <v>-7.9083535269877506E-2</v>
      </c>
      <c r="E57">
        <v>-7.9083535269877506E-2</v>
      </c>
      <c r="F57">
        <v>0.27303184050615598</v>
      </c>
      <c r="G57">
        <v>0.110516995416984</v>
      </c>
      <c r="H57">
        <v>5.6345441345846403E-2</v>
      </c>
      <c r="I57">
        <v>1514.75198726093</v>
      </c>
      <c r="J57" t="s">
        <v>126</v>
      </c>
      <c r="K57">
        <v>72.2</v>
      </c>
      <c r="L57">
        <v>86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98.8</v>
      </c>
      <c r="T57">
        <v>233</v>
      </c>
      <c r="U57">
        <v>0</v>
      </c>
      <c r="V57">
        <v>1</v>
      </c>
      <c r="W57">
        <v>99.7</v>
      </c>
      <c r="X57">
        <v>129</v>
      </c>
      <c r="Y57">
        <v>200</v>
      </c>
      <c r="Z57">
        <v>1</v>
      </c>
      <c r="AB57">
        <v>2025</v>
      </c>
      <c r="AC57">
        <v>-0.90000000000000602</v>
      </c>
    </row>
    <row r="58" spans="1:29" x14ac:dyDescent="0.45">
      <c r="A58" t="s">
        <v>63</v>
      </c>
      <c r="B58">
        <v>3.5</v>
      </c>
      <c r="C58" t="s">
        <v>19</v>
      </c>
      <c r="D58">
        <v>1.2089383459383201</v>
      </c>
      <c r="E58">
        <v>1.2089383459383201</v>
      </c>
      <c r="F58">
        <v>1.35664833087267</v>
      </c>
      <c r="G58">
        <v>1.18922513378276</v>
      </c>
      <c r="H58">
        <v>1.24093753913302</v>
      </c>
      <c r="I58">
        <v>1719.77526458545</v>
      </c>
      <c r="J58" t="s">
        <v>19</v>
      </c>
      <c r="K58">
        <v>72.400000000000006</v>
      </c>
      <c r="L58">
        <v>72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108.1</v>
      </c>
      <c r="T58">
        <v>63</v>
      </c>
      <c r="U58">
        <v>0</v>
      </c>
      <c r="V58">
        <v>1</v>
      </c>
      <c r="W58">
        <v>94.4</v>
      </c>
      <c r="X58">
        <v>47</v>
      </c>
      <c r="Y58">
        <v>200</v>
      </c>
      <c r="Z58">
        <v>1</v>
      </c>
      <c r="AB58">
        <v>2025</v>
      </c>
      <c r="AC58">
        <v>13.7</v>
      </c>
    </row>
    <row r="59" spans="1:29" x14ac:dyDescent="0.45">
      <c r="A59" t="s">
        <v>60</v>
      </c>
      <c r="B59">
        <v>3.5</v>
      </c>
      <c r="C59" t="s">
        <v>61</v>
      </c>
      <c r="D59">
        <v>1.2354045489768399</v>
      </c>
      <c r="E59">
        <v>1.2354045489768399</v>
      </c>
      <c r="F59">
        <v>1.2644956207757201</v>
      </c>
      <c r="G59">
        <v>1.29818555179951</v>
      </c>
      <c r="H59">
        <v>1.2583725676322299</v>
      </c>
      <c r="I59">
        <v>1722.7928321429499</v>
      </c>
      <c r="J59" t="s">
        <v>61</v>
      </c>
      <c r="K59">
        <v>70.900000000000006</v>
      </c>
      <c r="L59">
        <v>189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109.7</v>
      </c>
      <c r="T59">
        <v>47</v>
      </c>
      <c r="U59">
        <v>0</v>
      </c>
      <c r="V59">
        <v>1</v>
      </c>
      <c r="W59">
        <v>95.7</v>
      </c>
      <c r="X59">
        <v>67</v>
      </c>
      <c r="Y59">
        <v>200</v>
      </c>
      <c r="Z59">
        <v>1</v>
      </c>
      <c r="AB59">
        <v>2025</v>
      </c>
      <c r="AC59">
        <v>14</v>
      </c>
    </row>
    <row r="60" spans="1:29" x14ac:dyDescent="0.45">
      <c r="A60" t="s">
        <v>177</v>
      </c>
      <c r="B60">
        <v>3.5</v>
      </c>
      <c r="C60" t="s">
        <v>104</v>
      </c>
      <c r="D60">
        <v>3.5603344563730002E-2</v>
      </c>
      <c r="E60">
        <v>3.5603344563730002E-2</v>
      </c>
      <c r="F60">
        <v>0.171971035099834</v>
      </c>
      <c r="G60">
        <v>3.4244702805262699E-2</v>
      </c>
      <c r="H60">
        <v>6.9355606758139204E-2</v>
      </c>
      <c r="I60">
        <v>1517.0037216396599</v>
      </c>
      <c r="J60" t="s">
        <v>104</v>
      </c>
      <c r="K60">
        <v>72.5</v>
      </c>
      <c r="L60">
        <v>65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99.7</v>
      </c>
      <c r="T60">
        <v>204</v>
      </c>
      <c r="U60">
        <v>0</v>
      </c>
      <c r="V60">
        <v>1</v>
      </c>
      <c r="W60">
        <v>99.3</v>
      </c>
      <c r="X60">
        <v>114</v>
      </c>
      <c r="Y60">
        <v>200</v>
      </c>
      <c r="Z60">
        <v>1</v>
      </c>
      <c r="AB60">
        <v>2025</v>
      </c>
      <c r="AC60">
        <v>0.40000000000000602</v>
      </c>
    </row>
    <row r="61" spans="1:29" x14ac:dyDescent="0.45">
      <c r="A61" t="s">
        <v>217</v>
      </c>
      <c r="B61">
        <v>3.5</v>
      </c>
      <c r="C61" t="s">
        <v>70</v>
      </c>
      <c r="D61">
        <v>-0.38785590405266401</v>
      </c>
      <c r="E61">
        <v>-0.38785590405266401</v>
      </c>
      <c r="F61">
        <v>2.6731136323501301E-2</v>
      </c>
      <c r="G61">
        <v>-0.18367613322822701</v>
      </c>
      <c r="H61">
        <v>-0.233164201252514</v>
      </c>
      <c r="I61">
        <v>1464.6451058682201</v>
      </c>
      <c r="J61" t="s">
        <v>70</v>
      </c>
      <c r="K61">
        <v>68.3</v>
      </c>
      <c r="L61">
        <v>346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98.5</v>
      </c>
      <c r="T61">
        <v>239</v>
      </c>
      <c r="U61">
        <v>0</v>
      </c>
      <c r="V61">
        <v>1</v>
      </c>
      <c r="W61">
        <v>102.9</v>
      </c>
      <c r="X61">
        <v>194</v>
      </c>
      <c r="Y61">
        <v>200</v>
      </c>
      <c r="Z61">
        <v>1</v>
      </c>
      <c r="AB61">
        <v>2025</v>
      </c>
      <c r="AC61">
        <v>-4.4000000000000101</v>
      </c>
    </row>
    <row r="62" spans="1:29" x14ac:dyDescent="0.45">
      <c r="A62" t="s">
        <v>73</v>
      </c>
      <c r="B62">
        <v>3.5</v>
      </c>
      <c r="C62" t="s">
        <v>8</v>
      </c>
      <c r="D62">
        <v>1.0854293984251999</v>
      </c>
      <c r="E62">
        <v>1.0854293984251999</v>
      </c>
      <c r="F62">
        <v>1.3954970223841301</v>
      </c>
      <c r="G62">
        <v>1.03668054855932</v>
      </c>
      <c r="H62">
        <v>1.15075909194846</v>
      </c>
      <c r="I62">
        <v>1704.16762983898</v>
      </c>
      <c r="J62" t="s">
        <v>8</v>
      </c>
      <c r="K62">
        <v>71.400000000000006</v>
      </c>
      <c r="L62">
        <v>138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107</v>
      </c>
      <c r="T62">
        <v>80</v>
      </c>
      <c r="U62">
        <v>0</v>
      </c>
      <c r="V62">
        <v>1</v>
      </c>
      <c r="W62">
        <v>94.7</v>
      </c>
      <c r="X62">
        <v>51</v>
      </c>
      <c r="Y62">
        <v>200</v>
      </c>
      <c r="Z62">
        <v>1</v>
      </c>
      <c r="AB62">
        <v>2025</v>
      </c>
      <c r="AC62">
        <v>12.3</v>
      </c>
    </row>
    <row r="63" spans="1:29" x14ac:dyDescent="0.45">
      <c r="A63" t="s">
        <v>77</v>
      </c>
      <c r="B63">
        <v>3.5</v>
      </c>
      <c r="C63" t="s">
        <v>19</v>
      </c>
      <c r="D63">
        <v>1.1560059398612701</v>
      </c>
      <c r="E63">
        <v>1.1560059398612701</v>
      </c>
      <c r="F63">
        <v>1.0143281166007601</v>
      </c>
      <c r="G63">
        <v>1.0257845067576401</v>
      </c>
      <c r="H63">
        <v>1.08803112577024</v>
      </c>
      <c r="I63">
        <v>1693.3109870926801</v>
      </c>
      <c r="J63" t="s">
        <v>19</v>
      </c>
      <c r="K63">
        <v>72.400000000000006</v>
      </c>
      <c r="L63">
        <v>73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108.3</v>
      </c>
      <c r="T63">
        <v>61</v>
      </c>
      <c r="U63">
        <v>0</v>
      </c>
      <c r="V63">
        <v>1</v>
      </c>
      <c r="W63">
        <v>95.2</v>
      </c>
      <c r="X63">
        <v>63</v>
      </c>
      <c r="Y63">
        <v>200</v>
      </c>
      <c r="Z63">
        <v>1</v>
      </c>
      <c r="AB63">
        <v>2025</v>
      </c>
      <c r="AC63">
        <v>13.1</v>
      </c>
    </row>
    <row r="64" spans="1:29" x14ac:dyDescent="0.45">
      <c r="A64" t="s">
        <v>189</v>
      </c>
      <c r="B64">
        <v>3.5</v>
      </c>
      <c r="C64" t="s">
        <v>190</v>
      </c>
      <c r="D64">
        <v>-9.6727670628892898E-2</v>
      </c>
      <c r="E64">
        <v>-9.6727670628892898E-2</v>
      </c>
      <c r="F64">
        <v>-2.7584755157171601E-2</v>
      </c>
      <c r="G64">
        <v>4.5140744606937303E-2</v>
      </c>
      <c r="H64">
        <v>-4.3974837952004998E-2</v>
      </c>
      <c r="I64">
        <v>1497.38905492146</v>
      </c>
      <c r="J64" t="s">
        <v>190</v>
      </c>
      <c r="K64">
        <v>69.5</v>
      </c>
      <c r="L64">
        <v>307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100.9</v>
      </c>
      <c r="T64">
        <v>176</v>
      </c>
      <c r="U64">
        <v>0</v>
      </c>
      <c r="V64">
        <v>1</v>
      </c>
      <c r="W64">
        <v>102</v>
      </c>
      <c r="X64">
        <v>170</v>
      </c>
      <c r="Y64">
        <v>200</v>
      </c>
      <c r="Z64">
        <v>1</v>
      </c>
      <c r="AB64">
        <v>2025</v>
      </c>
      <c r="AC64">
        <v>-1.0999999999999901</v>
      </c>
    </row>
    <row r="65" spans="1:29" x14ac:dyDescent="0.45">
      <c r="A65" t="s">
        <v>266</v>
      </c>
      <c r="B65">
        <v>3.5</v>
      </c>
      <c r="C65" t="s">
        <v>254</v>
      </c>
      <c r="D65">
        <v>-0.46725451316823902</v>
      </c>
      <c r="E65">
        <v>-0.46725451316823902</v>
      </c>
      <c r="F65">
        <v>-0.68737105571307999</v>
      </c>
      <c r="G65">
        <v>-0.35801280205502001</v>
      </c>
      <c r="H65">
        <v>-0.49497322102614399</v>
      </c>
      <c r="I65">
        <v>1419.3325097709001</v>
      </c>
      <c r="J65" t="s">
        <v>254</v>
      </c>
      <c r="K65">
        <v>70</v>
      </c>
      <c r="L65">
        <v>271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99.1</v>
      </c>
      <c r="T65">
        <v>227</v>
      </c>
      <c r="U65">
        <v>0</v>
      </c>
      <c r="V65">
        <v>1</v>
      </c>
      <c r="W65">
        <v>104.4</v>
      </c>
      <c r="X65">
        <v>241</v>
      </c>
      <c r="Y65">
        <v>200</v>
      </c>
      <c r="Z65">
        <v>1</v>
      </c>
      <c r="AB65">
        <v>2025</v>
      </c>
      <c r="AC65">
        <v>-5.3000000000000096</v>
      </c>
    </row>
    <row r="66" spans="1:29" x14ac:dyDescent="0.45">
      <c r="A66" t="s">
        <v>20</v>
      </c>
      <c r="B66">
        <v>3.5</v>
      </c>
      <c r="C66" t="s">
        <v>6</v>
      </c>
      <c r="D66">
        <v>1.9411699633374999</v>
      </c>
      <c r="E66">
        <v>1.9411699633374999</v>
      </c>
      <c r="F66">
        <v>2.0670373107671098</v>
      </c>
      <c r="G66">
        <v>2.08270056152007</v>
      </c>
      <c r="H66">
        <v>2.0080194497405501</v>
      </c>
      <c r="I66">
        <v>1852.53796626384</v>
      </c>
      <c r="J66" t="s">
        <v>6</v>
      </c>
      <c r="K66">
        <v>73.099999999999994</v>
      </c>
      <c r="L66">
        <v>38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114</v>
      </c>
      <c r="T66">
        <v>14</v>
      </c>
      <c r="U66">
        <v>0</v>
      </c>
      <c r="V66">
        <v>1</v>
      </c>
      <c r="W66">
        <v>92</v>
      </c>
      <c r="X66">
        <v>18</v>
      </c>
      <c r="Y66">
        <v>200</v>
      </c>
      <c r="Z66">
        <v>1</v>
      </c>
      <c r="AB66">
        <v>2025</v>
      </c>
      <c r="AC66">
        <v>22</v>
      </c>
    </row>
    <row r="67" spans="1:29" x14ac:dyDescent="0.45">
      <c r="A67" t="s">
        <v>182</v>
      </c>
      <c r="B67">
        <v>3.5</v>
      </c>
      <c r="C67" t="s">
        <v>61</v>
      </c>
      <c r="D67">
        <v>4.4425412243237698E-2</v>
      </c>
      <c r="E67">
        <v>4.4425412243237698E-2</v>
      </c>
      <c r="F67">
        <v>4.8450265252234503E-2</v>
      </c>
      <c r="G67">
        <v>-4.20275898064588E-2</v>
      </c>
      <c r="H67">
        <v>2.3818374983062801E-2</v>
      </c>
      <c r="I67">
        <v>1509.1223652501899</v>
      </c>
      <c r="J67" t="s">
        <v>61</v>
      </c>
      <c r="K67">
        <v>71.099999999999994</v>
      </c>
      <c r="L67">
        <v>176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99.3</v>
      </c>
      <c r="T67">
        <v>220</v>
      </c>
      <c r="U67">
        <v>0</v>
      </c>
      <c r="V67">
        <v>1</v>
      </c>
      <c r="W67">
        <v>98.8</v>
      </c>
      <c r="X67">
        <v>106</v>
      </c>
      <c r="Y67">
        <v>200</v>
      </c>
      <c r="Z67">
        <v>1</v>
      </c>
      <c r="AB67">
        <v>2025</v>
      </c>
      <c r="AC67">
        <v>0.5</v>
      </c>
    </row>
    <row r="68" spans="1:29" x14ac:dyDescent="0.45">
      <c r="A68" t="s">
        <v>152</v>
      </c>
      <c r="B68">
        <v>3.5</v>
      </c>
      <c r="C68" t="s">
        <v>106</v>
      </c>
      <c r="D68">
        <v>0.238510901192418</v>
      </c>
      <c r="E68">
        <v>0.238510901192418</v>
      </c>
      <c r="F68">
        <v>0.39141193466305502</v>
      </c>
      <c r="G68">
        <v>-3.11315480047843E-2</v>
      </c>
      <c r="H68">
        <v>0.20932554726077701</v>
      </c>
      <c r="I68">
        <v>1541.2290190921599</v>
      </c>
      <c r="J68" t="s">
        <v>106</v>
      </c>
      <c r="K68">
        <v>71.2</v>
      </c>
      <c r="L68">
        <v>157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102.2</v>
      </c>
      <c r="T68">
        <v>150</v>
      </c>
      <c r="U68">
        <v>0</v>
      </c>
      <c r="V68">
        <v>1</v>
      </c>
      <c r="W68">
        <v>99.5</v>
      </c>
      <c r="X68">
        <v>118</v>
      </c>
      <c r="Y68">
        <v>200</v>
      </c>
      <c r="Z68">
        <v>1</v>
      </c>
      <c r="AB68">
        <v>2025</v>
      </c>
      <c r="AC68">
        <v>2.7</v>
      </c>
    </row>
    <row r="69" spans="1:29" x14ac:dyDescent="0.45">
      <c r="A69" t="s">
        <v>216</v>
      </c>
      <c r="B69">
        <v>3.5</v>
      </c>
      <c r="C69" t="s">
        <v>106</v>
      </c>
      <c r="D69">
        <v>-8.5069938338122198E-3</v>
      </c>
      <c r="E69">
        <v>-8.5069938338122198E-3</v>
      </c>
      <c r="F69">
        <v>-0.21600994356717501</v>
      </c>
      <c r="G69">
        <v>-0.69579009790692903</v>
      </c>
      <c r="H69">
        <v>-0.23220350728543199</v>
      </c>
      <c r="I69">
        <v>1464.8113779765699</v>
      </c>
      <c r="J69" t="s">
        <v>106</v>
      </c>
      <c r="K69">
        <v>72.7</v>
      </c>
      <c r="L69">
        <v>50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103.1</v>
      </c>
      <c r="T69">
        <v>136</v>
      </c>
      <c r="U69">
        <v>0</v>
      </c>
      <c r="V69">
        <v>1</v>
      </c>
      <c r="W69">
        <v>103.2</v>
      </c>
      <c r="X69">
        <v>205</v>
      </c>
      <c r="Y69">
        <v>200</v>
      </c>
      <c r="Z69">
        <v>1</v>
      </c>
      <c r="AB69">
        <v>2025</v>
      </c>
      <c r="AC69">
        <v>-0.100000000000009</v>
      </c>
    </row>
    <row r="70" spans="1:29" x14ac:dyDescent="0.45">
      <c r="A70" t="s">
        <v>133</v>
      </c>
      <c r="B70">
        <v>3.5</v>
      </c>
      <c r="C70" t="s">
        <v>52</v>
      </c>
      <c r="D70">
        <v>0.353197781026025</v>
      </c>
      <c r="E70">
        <v>0.353197781026025</v>
      </c>
      <c r="F70">
        <v>0.35264455436638598</v>
      </c>
      <c r="G70">
        <v>0.480982416673917</v>
      </c>
      <c r="H70">
        <v>0.38500563327308801</v>
      </c>
      <c r="I70">
        <v>1571.63484997874</v>
      </c>
      <c r="J70" t="s">
        <v>52</v>
      </c>
      <c r="K70">
        <v>72.5</v>
      </c>
      <c r="L70">
        <v>64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103.4</v>
      </c>
      <c r="T70">
        <v>129</v>
      </c>
      <c r="U70">
        <v>0</v>
      </c>
      <c r="V70">
        <v>1</v>
      </c>
      <c r="W70">
        <v>99.4</v>
      </c>
      <c r="X70">
        <v>116</v>
      </c>
      <c r="Y70">
        <v>200</v>
      </c>
      <c r="Z70">
        <v>1</v>
      </c>
      <c r="AB70">
        <v>2025</v>
      </c>
      <c r="AC70">
        <v>4</v>
      </c>
    </row>
    <row r="71" spans="1:29" x14ac:dyDescent="0.45">
      <c r="A71" t="s">
        <v>89</v>
      </c>
      <c r="B71">
        <v>3.5</v>
      </c>
      <c r="C71" t="s">
        <v>70</v>
      </c>
      <c r="D71">
        <v>0.97074251859159799</v>
      </c>
      <c r="E71">
        <v>0.97074251859159799</v>
      </c>
      <c r="F71">
        <v>0.92772263826846901</v>
      </c>
      <c r="G71">
        <v>0.85144783793085099</v>
      </c>
      <c r="H71">
        <v>0.93016387834562897</v>
      </c>
      <c r="I71">
        <v>1665.9881132446701</v>
      </c>
      <c r="J71" t="s">
        <v>70</v>
      </c>
      <c r="K71">
        <v>70.099999999999994</v>
      </c>
      <c r="L71">
        <v>257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106.9</v>
      </c>
      <c r="T71">
        <v>81</v>
      </c>
      <c r="U71">
        <v>0</v>
      </c>
      <c r="V71">
        <v>1</v>
      </c>
      <c r="W71">
        <v>95.9</v>
      </c>
      <c r="X71">
        <v>75</v>
      </c>
      <c r="Y71">
        <v>200</v>
      </c>
      <c r="Z71">
        <v>1</v>
      </c>
      <c r="AB71">
        <v>2025</v>
      </c>
      <c r="AC71">
        <v>11</v>
      </c>
    </row>
    <row r="72" spans="1:29" x14ac:dyDescent="0.45">
      <c r="A72" t="s">
        <v>134</v>
      </c>
      <c r="B72">
        <v>3.5</v>
      </c>
      <c r="C72" t="s">
        <v>135</v>
      </c>
      <c r="D72">
        <v>0.353197781026025</v>
      </c>
      <c r="E72">
        <v>0.353197781026025</v>
      </c>
      <c r="F72">
        <v>0.386325466448879</v>
      </c>
      <c r="G72">
        <v>0.33933387325214898</v>
      </c>
      <c r="H72">
        <v>0.35801372543826898</v>
      </c>
      <c r="I72">
        <v>1566.9632255302299</v>
      </c>
      <c r="J72" t="s">
        <v>135</v>
      </c>
      <c r="K72">
        <v>71.099999999999994</v>
      </c>
      <c r="L72">
        <v>168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106.3</v>
      </c>
      <c r="T72">
        <v>94</v>
      </c>
      <c r="U72">
        <v>0</v>
      </c>
      <c r="V72">
        <v>1</v>
      </c>
      <c r="W72">
        <v>102.3</v>
      </c>
      <c r="X72">
        <v>180</v>
      </c>
      <c r="Y72">
        <v>200</v>
      </c>
      <c r="Z72">
        <v>1</v>
      </c>
      <c r="AB72">
        <v>2025</v>
      </c>
      <c r="AC72">
        <v>4</v>
      </c>
    </row>
    <row r="73" spans="1:29" x14ac:dyDescent="0.45">
      <c r="A73" t="s">
        <v>90</v>
      </c>
      <c r="B73">
        <v>3.5</v>
      </c>
      <c r="C73" t="s">
        <v>55</v>
      </c>
      <c r="D73">
        <v>0.87369977411700805</v>
      </c>
      <c r="E73">
        <v>0.87369977411700805</v>
      </c>
      <c r="F73">
        <v>0.96887514753235204</v>
      </c>
      <c r="G73">
        <v>0.90592804693922302</v>
      </c>
      <c r="H73">
        <v>0.90555068567639796</v>
      </c>
      <c r="I73">
        <v>1661.72818492344</v>
      </c>
      <c r="J73" t="s">
        <v>55</v>
      </c>
      <c r="K73">
        <v>71.599999999999994</v>
      </c>
      <c r="L73">
        <v>124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109.5</v>
      </c>
      <c r="T73">
        <v>52</v>
      </c>
      <c r="U73">
        <v>0</v>
      </c>
      <c r="V73">
        <v>1</v>
      </c>
      <c r="W73">
        <v>99.6</v>
      </c>
      <c r="X73">
        <v>123</v>
      </c>
      <c r="Y73">
        <v>200</v>
      </c>
      <c r="Z73">
        <v>1</v>
      </c>
      <c r="AB73">
        <v>2025</v>
      </c>
      <c r="AC73">
        <v>9.9000000000000092</v>
      </c>
    </row>
    <row r="74" spans="1:29" x14ac:dyDescent="0.45">
      <c r="A74" t="s">
        <v>30</v>
      </c>
      <c r="B74">
        <v>3.4</v>
      </c>
      <c r="C74" t="s">
        <v>19</v>
      </c>
      <c r="D74">
        <v>1.6059313915161899</v>
      </c>
      <c r="E74">
        <v>1.6059313915161899</v>
      </c>
      <c r="F74">
        <v>1.6448514144111801</v>
      </c>
      <c r="G74">
        <v>1.7231311820648101</v>
      </c>
      <c r="H74">
        <v>1.6449613448770899</v>
      </c>
      <c r="I74">
        <v>1789.7016847646</v>
      </c>
      <c r="J74" t="s">
        <v>19</v>
      </c>
      <c r="K74">
        <v>67.900000000000006</v>
      </c>
      <c r="L74">
        <v>354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111.3</v>
      </c>
      <c r="T74">
        <v>32</v>
      </c>
      <c r="U74">
        <v>0</v>
      </c>
      <c r="V74">
        <v>1</v>
      </c>
      <c r="W74">
        <v>93.1</v>
      </c>
      <c r="X74">
        <v>29</v>
      </c>
      <c r="Y74">
        <v>200</v>
      </c>
      <c r="Z74">
        <v>1</v>
      </c>
      <c r="AB74">
        <v>2025</v>
      </c>
      <c r="AC74">
        <v>18.2</v>
      </c>
    </row>
    <row r="75" spans="1:29" x14ac:dyDescent="0.45">
      <c r="A75" t="s">
        <v>38</v>
      </c>
      <c r="B75">
        <v>3.4</v>
      </c>
      <c r="C75" t="s">
        <v>19</v>
      </c>
      <c r="D75">
        <v>1.5882872561571699</v>
      </c>
      <c r="E75">
        <v>1.5882872561571699</v>
      </c>
      <c r="F75">
        <v>1.49605189134286</v>
      </c>
      <c r="G75">
        <v>1.53789847143634</v>
      </c>
      <c r="H75">
        <v>1.5526312187733899</v>
      </c>
      <c r="I75">
        <v>1773.7216481892001</v>
      </c>
      <c r="J75" t="s">
        <v>19</v>
      </c>
      <c r="K75">
        <v>70.7</v>
      </c>
      <c r="L75">
        <v>203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111.8</v>
      </c>
      <c r="T75">
        <v>24</v>
      </c>
      <c r="U75">
        <v>0</v>
      </c>
      <c r="V75">
        <v>1</v>
      </c>
      <c r="W75">
        <v>93.8</v>
      </c>
      <c r="X75">
        <v>39</v>
      </c>
      <c r="Y75">
        <v>200</v>
      </c>
      <c r="Z75">
        <v>1</v>
      </c>
      <c r="AB75">
        <v>2025</v>
      </c>
      <c r="AC75">
        <v>18</v>
      </c>
    </row>
    <row r="76" spans="1:29" x14ac:dyDescent="0.45">
      <c r="A76" t="s">
        <v>44</v>
      </c>
      <c r="B76">
        <v>3.4</v>
      </c>
      <c r="C76" t="s">
        <v>15</v>
      </c>
      <c r="D76">
        <v>1.7382624067088099</v>
      </c>
      <c r="E76">
        <v>1.7382624067088099</v>
      </c>
      <c r="F76">
        <v>1.3759823308341901</v>
      </c>
      <c r="G76">
        <v>1.24370534279113</v>
      </c>
      <c r="H76">
        <v>1.52405312176074</v>
      </c>
      <c r="I76">
        <v>1768.77549404874</v>
      </c>
      <c r="J76" t="s">
        <v>15</v>
      </c>
      <c r="K76">
        <v>68.400000000000006</v>
      </c>
      <c r="L76">
        <v>342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111.3</v>
      </c>
      <c r="T76">
        <v>31</v>
      </c>
      <c r="U76">
        <v>0</v>
      </c>
      <c r="V76">
        <v>1</v>
      </c>
      <c r="W76">
        <v>91.6</v>
      </c>
      <c r="X76">
        <v>14</v>
      </c>
      <c r="Y76">
        <v>200</v>
      </c>
      <c r="Z76">
        <v>1</v>
      </c>
      <c r="AB76">
        <v>2025</v>
      </c>
      <c r="AC76">
        <v>19.7</v>
      </c>
    </row>
    <row r="77" spans="1:29" x14ac:dyDescent="0.45">
      <c r="A77" t="s">
        <v>107</v>
      </c>
      <c r="B77">
        <v>3.4</v>
      </c>
      <c r="C77" t="s">
        <v>6</v>
      </c>
      <c r="D77">
        <v>0.66197014980881097</v>
      </c>
      <c r="E77">
        <v>0.66197014980881097</v>
      </c>
      <c r="F77">
        <v>0.85757816364173101</v>
      </c>
      <c r="G77">
        <v>0.633527001897361</v>
      </c>
      <c r="H77">
        <v>0.70376136628917896</v>
      </c>
      <c r="I77">
        <v>1626.8034984705</v>
      </c>
      <c r="J77" t="s">
        <v>6</v>
      </c>
      <c r="K77">
        <v>70.599999999999994</v>
      </c>
      <c r="L77">
        <v>214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106</v>
      </c>
      <c r="T77">
        <v>97</v>
      </c>
      <c r="U77">
        <v>0</v>
      </c>
      <c r="V77">
        <v>1</v>
      </c>
      <c r="W77">
        <v>98.5</v>
      </c>
      <c r="X77">
        <v>101</v>
      </c>
      <c r="Y77">
        <v>200</v>
      </c>
      <c r="Z77">
        <v>1</v>
      </c>
      <c r="AB77">
        <v>2025</v>
      </c>
      <c r="AC77">
        <v>7.5</v>
      </c>
    </row>
    <row r="78" spans="1:29" x14ac:dyDescent="0.45">
      <c r="A78" t="s">
        <v>72</v>
      </c>
      <c r="B78">
        <v>3.4</v>
      </c>
      <c r="C78" t="s">
        <v>8</v>
      </c>
      <c r="D78">
        <v>1.2883369550538899</v>
      </c>
      <c r="E78">
        <v>1.2883369550538899</v>
      </c>
      <c r="F78">
        <v>1.1050352939903101</v>
      </c>
      <c r="G78">
        <v>0.97130429774926996</v>
      </c>
      <c r="H78">
        <v>1.1632533754618399</v>
      </c>
      <c r="I78">
        <v>1706.33007795806</v>
      </c>
      <c r="J78" t="s">
        <v>8</v>
      </c>
      <c r="K78">
        <v>71.900000000000006</v>
      </c>
      <c r="L78">
        <v>113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110.3</v>
      </c>
      <c r="T78">
        <v>40</v>
      </c>
      <c r="U78">
        <v>0</v>
      </c>
      <c r="V78">
        <v>1</v>
      </c>
      <c r="W78">
        <v>95.7</v>
      </c>
      <c r="X78">
        <v>68</v>
      </c>
      <c r="Y78">
        <v>200</v>
      </c>
      <c r="Z78">
        <v>1</v>
      </c>
      <c r="AB78">
        <v>2025</v>
      </c>
      <c r="AC78">
        <v>14.6</v>
      </c>
    </row>
    <row r="79" spans="1:29" x14ac:dyDescent="0.45">
      <c r="A79" t="s">
        <v>209</v>
      </c>
      <c r="B79">
        <v>3.4</v>
      </c>
      <c r="C79" t="s">
        <v>129</v>
      </c>
      <c r="D79">
        <v>-8.5069938338122198E-3</v>
      </c>
      <c r="E79">
        <v>-8.5069938338122198E-3</v>
      </c>
      <c r="F79">
        <v>-0.40644984318812</v>
      </c>
      <c r="G79">
        <v>-0.15098800782320401</v>
      </c>
      <c r="H79">
        <v>-0.143612959669737</v>
      </c>
      <c r="I79">
        <v>1480.1441870051599</v>
      </c>
      <c r="J79" t="s">
        <v>129</v>
      </c>
      <c r="K79">
        <v>72.099999999999994</v>
      </c>
      <c r="L79">
        <v>94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101.3</v>
      </c>
      <c r="T79">
        <v>168</v>
      </c>
      <c r="U79">
        <v>0</v>
      </c>
      <c r="V79">
        <v>1</v>
      </c>
      <c r="W79">
        <v>101.4</v>
      </c>
      <c r="X79">
        <v>157</v>
      </c>
      <c r="Y79">
        <v>200</v>
      </c>
      <c r="Z79">
        <v>1</v>
      </c>
      <c r="AB79">
        <v>2025</v>
      </c>
      <c r="AC79">
        <v>-0.100000000000009</v>
      </c>
    </row>
    <row r="80" spans="1:29" x14ac:dyDescent="0.45">
      <c r="A80" t="s">
        <v>121</v>
      </c>
      <c r="B80">
        <v>3.4</v>
      </c>
      <c r="C80" t="s">
        <v>13</v>
      </c>
      <c r="D80">
        <v>0.39730811942356598</v>
      </c>
      <c r="E80">
        <v>0.39730811942356598</v>
      </c>
      <c r="F80">
        <v>0.88630812620136801</v>
      </c>
      <c r="G80">
        <v>0.66621512730238397</v>
      </c>
      <c r="H80">
        <v>0.58678487308772098</v>
      </c>
      <c r="I80">
        <v>1606.55779190966</v>
      </c>
      <c r="J80" t="s">
        <v>13</v>
      </c>
      <c r="K80">
        <v>72.2</v>
      </c>
      <c r="L80">
        <v>84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103.1</v>
      </c>
      <c r="T80">
        <v>138</v>
      </c>
      <c r="U80">
        <v>0</v>
      </c>
      <c r="V80">
        <v>1</v>
      </c>
      <c r="W80">
        <v>98.6</v>
      </c>
      <c r="X80">
        <v>103</v>
      </c>
      <c r="Y80">
        <v>200</v>
      </c>
      <c r="Z80">
        <v>1</v>
      </c>
      <c r="AB80">
        <v>2025</v>
      </c>
      <c r="AC80">
        <v>4.5</v>
      </c>
    </row>
    <row r="81" spans="1:29" x14ac:dyDescent="0.45">
      <c r="A81" t="s">
        <v>80</v>
      </c>
      <c r="B81">
        <v>3.4</v>
      </c>
      <c r="C81" t="s">
        <v>4</v>
      </c>
      <c r="D81">
        <v>1.0854293984251999</v>
      </c>
      <c r="E81">
        <v>1.0854293984251999</v>
      </c>
      <c r="F81">
        <v>1.15608066772048</v>
      </c>
      <c r="G81">
        <v>0.91682408874089805</v>
      </c>
      <c r="H81">
        <v>1.0609408883279501</v>
      </c>
      <c r="I81">
        <v>1688.6223442473599</v>
      </c>
      <c r="J81" t="s">
        <v>4</v>
      </c>
      <c r="K81">
        <v>71.2</v>
      </c>
      <c r="L81">
        <v>161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107.5</v>
      </c>
      <c r="T81">
        <v>73</v>
      </c>
      <c r="U81">
        <v>0</v>
      </c>
      <c r="V81">
        <v>1</v>
      </c>
      <c r="W81">
        <v>95.2</v>
      </c>
      <c r="X81">
        <v>62</v>
      </c>
      <c r="Y81">
        <v>200</v>
      </c>
      <c r="Z81">
        <v>1</v>
      </c>
      <c r="AB81">
        <v>2025</v>
      </c>
      <c r="AC81">
        <v>12.3</v>
      </c>
    </row>
    <row r="82" spans="1:29" x14ac:dyDescent="0.45">
      <c r="A82" t="s">
        <v>99</v>
      </c>
      <c r="B82">
        <v>3.4</v>
      </c>
      <c r="C82" t="s">
        <v>52</v>
      </c>
      <c r="D82">
        <v>0.92663218019405702</v>
      </c>
      <c r="E82">
        <v>0.92663218019405702</v>
      </c>
      <c r="F82">
        <v>0.76268797598013505</v>
      </c>
      <c r="G82">
        <v>0.74248741991410605</v>
      </c>
      <c r="H82">
        <v>0.83960993907058901</v>
      </c>
      <c r="I82">
        <v>1650.3154902046399</v>
      </c>
      <c r="J82" t="s">
        <v>52</v>
      </c>
      <c r="K82">
        <v>71.2</v>
      </c>
      <c r="L82">
        <v>156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105.6</v>
      </c>
      <c r="T82">
        <v>101</v>
      </c>
      <c r="U82">
        <v>0</v>
      </c>
      <c r="V82">
        <v>1</v>
      </c>
      <c r="W82">
        <v>95.1</v>
      </c>
      <c r="X82">
        <v>58</v>
      </c>
      <c r="Y82">
        <v>200</v>
      </c>
      <c r="Z82">
        <v>1</v>
      </c>
      <c r="AB82">
        <v>2025</v>
      </c>
      <c r="AC82">
        <v>10.5</v>
      </c>
    </row>
    <row r="83" spans="1:29" x14ac:dyDescent="0.45">
      <c r="A83" t="s">
        <v>335</v>
      </c>
      <c r="B83">
        <v>3.4</v>
      </c>
      <c r="C83" t="s">
        <v>276</v>
      </c>
      <c r="D83">
        <v>-0.93482410018217299</v>
      </c>
      <c r="E83">
        <v>-0.93482410018217299</v>
      </c>
      <c r="F83">
        <v>-0.99375171304718002</v>
      </c>
      <c r="G83">
        <v>-0.93550301754376797</v>
      </c>
      <c r="H83">
        <v>-0.94972573273882299</v>
      </c>
      <c r="I83">
        <v>1340.6262188062301</v>
      </c>
      <c r="J83" t="s">
        <v>276</v>
      </c>
      <c r="K83">
        <v>72.099999999999994</v>
      </c>
      <c r="L83">
        <v>91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94.6</v>
      </c>
      <c r="T83">
        <v>315</v>
      </c>
      <c r="U83">
        <v>0</v>
      </c>
      <c r="V83">
        <v>1</v>
      </c>
      <c r="W83">
        <v>105.2</v>
      </c>
      <c r="X83">
        <v>261</v>
      </c>
      <c r="Y83">
        <v>200</v>
      </c>
      <c r="Z83">
        <v>1</v>
      </c>
      <c r="AB83">
        <v>2025</v>
      </c>
      <c r="AC83">
        <v>-10.6</v>
      </c>
    </row>
    <row r="84" spans="1:29" x14ac:dyDescent="0.45">
      <c r="A84" t="s">
        <v>286</v>
      </c>
      <c r="B84">
        <v>3.4</v>
      </c>
      <c r="C84" t="s">
        <v>287</v>
      </c>
      <c r="D84">
        <v>-0.59076346068135299</v>
      </c>
      <c r="E84">
        <v>-0.59076346068135299</v>
      </c>
      <c r="F84">
        <v>-0.34201522275562402</v>
      </c>
      <c r="G84">
        <v>-0.93550301754376797</v>
      </c>
      <c r="H84">
        <v>-0.61476129041552396</v>
      </c>
      <c r="I84">
        <v>1398.60018966133</v>
      </c>
      <c r="J84" t="s">
        <v>287</v>
      </c>
      <c r="K84">
        <v>70.8</v>
      </c>
      <c r="L84">
        <v>200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93.3</v>
      </c>
      <c r="T84">
        <v>335</v>
      </c>
      <c r="U84">
        <v>0</v>
      </c>
      <c r="V84">
        <v>1</v>
      </c>
      <c r="W84">
        <v>100</v>
      </c>
      <c r="X84">
        <v>134</v>
      </c>
      <c r="Y84">
        <v>200</v>
      </c>
      <c r="Z84">
        <v>1</v>
      </c>
      <c r="AB84">
        <v>2025</v>
      </c>
      <c r="AC84">
        <v>-6.7</v>
      </c>
    </row>
    <row r="85" spans="1:29" x14ac:dyDescent="0.45">
      <c r="A85" t="s">
        <v>88</v>
      </c>
      <c r="B85">
        <v>3.4</v>
      </c>
      <c r="C85" t="s">
        <v>19</v>
      </c>
      <c r="D85">
        <v>0.97074251859159799</v>
      </c>
      <c r="E85">
        <v>0.97074251859159799</v>
      </c>
      <c r="F85">
        <v>1.0138763876296999</v>
      </c>
      <c r="G85">
        <v>0.78607158712080405</v>
      </c>
      <c r="H85">
        <v>0.93535825298342401</v>
      </c>
      <c r="I85">
        <v>1666.8871296351101</v>
      </c>
      <c r="J85" t="s">
        <v>19</v>
      </c>
      <c r="K85">
        <v>71.8</v>
      </c>
      <c r="L85">
        <v>114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106.4</v>
      </c>
      <c r="T85">
        <v>90</v>
      </c>
      <c r="U85">
        <v>0</v>
      </c>
      <c r="V85">
        <v>1</v>
      </c>
      <c r="W85">
        <v>95.4</v>
      </c>
      <c r="X85">
        <v>65</v>
      </c>
      <c r="Y85">
        <v>200</v>
      </c>
      <c r="Z85">
        <v>1</v>
      </c>
      <c r="AB85">
        <v>2025</v>
      </c>
      <c r="AC85">
        <v>11</v>
      </c>
    </row>
    <row r="86" spans="1:29" x14ac:dyDescent="0.45">
      <c r="A86" t="s">
        <v>51</v>
      </c>
      <c r="B86">
        <v>3.4</v>
      </c>
      <c r="C86" t="s">
        <v>52</v>
      </c>
      <c r="D86">
        <v>1.6147534591957</v>
      </c>
      <c r="E86">
        <v>1.6147534591957</v>
      </c>
      <c r="F86">
        <v>1.04188358383563</v>
      </c>
      <c r="G86">
        <v>1.35266576080788</v>
      </c>
      <c r="H86">
        <v>1.4060140657587299</v>
      </c>
      <c r="I86">
        <v>1748.3458844311899</v>
      </c>
      <c r="J86" t="s">
        <v>52</v>
      </c>
      <c r="K86">
        <v>68.3</v>
      </c>
      <c r="L86">
        <v>349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110.4</v>
      </c>
      <c r="T86">
        <v>38</v>
      </c>
      <c r="U86">
        <v>0</v>
      </c>
      <c r="V86">
        <v>1</v>
      </c>
      <c r="W86">
        <v>92.1</v>
      </c>
      <c r="X86">
        <v>19</v>
      </c>
      <c r="Y86">
        <v>200</v>
      </c>
      <c r="Z86">
        <v>1</v>
      </c>
      <c r="AB86">
        <v>2025</v>
      </c>
      <c r="AC86">
        <v>18.3</v>
      </c>
    </row>
    <row r="87" spans="1:29" x14ac:dyDescent="0.45">
      <c r="A87" t="s">
        <v>165</v>
      </c>
      <c r="B87">
        <v>3.4</v>
      </c>
      <c r="C87" t="s">
        <v>55</v>
      </c>
      <c r="D87">
        <v>0.30908744262848398</v>
      </c>
      <c r="E87">
        <v>0.30908744262848398</v>
      </c>
      <c r="F87">
        <v>0.28879718159627299</v>
      </c>
      <c r="G87">
        <v>-0.23815634223660001</v>
      </c>
      <c r="H87">
        <v>0.16720393115415999</v>
      </c>
      <c r="I87">
        <v>1533.9388203845101</v>
      </c>
      <c r="J87" t="s">
        <v>55</v>
      </c>
      <c r="K87">
        <v>69.599999999999994</v>
      </c>
      <c r="L87">
        <v>301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104.1</v>
      </c>
      <c r="T87">
        <v>120</v>
      </c>
      <c r="U87">
        <v>0</v>
      </c>
      <c r="V87">
        <v>1</v>
      </c>
      <c r="W87">
        <v>100.6</v>
      </c>
      <c r="X87">
        <v>145</v>
      </c>
      <c r="Y87">
        <v>200</v>
      </c>
      <c r="Z87">
        <v>1</v>
      </c>
      <c r="AB87">
        <v>2025</v>
      </c>
      <c r="AC87">
        <v>3.5</v>
      </c>
    </row>
    <row r="88" spans="1:29" x14ac:dyDescent="0.45">
      <c r="A88" t="s">
        <v>43</v>
      </c>
      <c r="B88">
        <v>3.4</v>
      </c>
      <c r="C88" t="s">
        <v>19</v>
      </c>
      <c r="D88">
        <v>1.4912445116825801</v>
      </c>
      <c r="E88">
        <v>1.4912445116825801</v>
      </c>
      <c r="F88">
        <v>1.5122237885069401</v>
      </c>
      <c r="G88">
        <v>1.6359628476514201</v>
      </c>
      <c r="H88">
        <v>1.5326689148808801</v>
      </c>
      <c r="I88">
        <v>1770.2666724430101</v>
      </c>
      <c r="J88" t="s">
        <v>19</v>
      </c>
      <c r="K88">
        <v>71.3</v>
      </c>
      <c r="L88">
        <v>148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111.2</v>
      </c>
      <c r="T88">
        <v>34</v>
      </c>
      <c r="U88">
        <v>0</v>
      </c>
      <c r="V88">
        <v>1</v>
      </c>
      <c r="W88">
        <v>94.3</v>
      </c>
      <c r="X88">
        <v>45</v>
      </c>
      <c r="Y88">
        <v>200</v>
      </c>
      <c r="Z88">
        <v>1</v>
      </c>
      <c r="AB88">
        <v>2025</v>
      </c>
      <c r="AC88">
        <v>16.899999999999999</v>
      </c>
    </row>
    <row r="89" spans="1:29" x14ac:dyDescent="0.45">
      <c r="A89" t="s">
        <v>81</v>
      </c>
      <c r="B89">
        <v>3.3</v>
      </c>
      <c r="C89" t="s">
        <v>6</v>
      </c>
      <c r="D89">
        <v>1.05896319538668</v>
      </c>
      <c r="E89">
        <v>1.05896319538668</v>
      </c>
      <c r="F89">
        <v>1.04432292027938</v>
      </c>
      <c r="G89">
        <v>1.03668054855932</v>
      </c>
      <c r="H89">
        <v>1.04973246490301</v>
      </c>
      <c r="I89">
        <v>1686.6824463630901</v>
      </c>
      <c r="J89" t="s">
        <v>6</v>
      </c>
      <c r="K89">
        <v>73.2</v>
      </c>
      <c r="L89">
        <v>36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110.2</v>
      </c>
      <c r="T89">
        <v>42</v>
      </c>
      <c r="U89">
        <v>0</v>
      </c>
      <c r="V89">
        <v>1</v>
      </c>
      <c r="W89">
        <v>98.2</v>
      </c>
      <c r="X89">
        <v>97</v>
      </c>
      <c r="Y89">
        <v>200</v>
      </c>
      <c r="Z89">
        <v>1</v>
      </c>
      <c r="AB89">
        <v>2025</v>
      </c>
      <c r="AC89">
        <v>12</v>
      </c>
    </row>
    <row r="90" spans="1:29" x14ac:dyDescent="0.45">
      <c r="A90" t="s">
        <v>59</v>
      </c>
      <c r="B90">
        <v>3.3</v>
      </c>
      <c r="C90" t="s">
        <v>19</v>
      </c>
      <c r="D90">
        <v>1.2177604136178299</v>
      </c>
      <c r="E90">
        <v>1.2177604136178299</v>
      </c>
      <c r="F90">
        <v>1.35746144302059</v>
      </c>
      <c r="G90">
        <v>1.27639346819616</v>
      </c>
      <c r="H90">
        <v>1.2673439346130999</v>
      </c>
      <c r="I90">
        <v>1724.3455514831601</v>
      </c>
      <c r="J90" t="s">
        <v>19</v>
      </c>
      <c r="K90">
        <v>73.2</v>
      </c>
      <c r="L90">
        <v>33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109.5</v>
      </c>
      <c r="T90">
        <v>51</v>
      </c>
      <c r="U90">
        <v>0</v>
      </c>
      <c r="V90">
        <v>1</v>
      </c>
      <c r="W90">
        <v>95.7</v>
      </c>
      <c r="X90">
        <v>69</v>
      </c>
      <c r="Y90">
        <v>200</v>
      </c>
      <c r="Z90">
        <v>1</v>
      </c>
      <c r="AB90">
        <v>2025</v>
      </c>
      <c r="AC90">
        <v>13.8</v>
      </c>
    </row>
    <row r="91" spans="1:29" x14ac:dyDescent="0.45">
      <c r="A91" t="s">
        <v>109</v>
      </c>
      <c r="B91">
        <v>3.3</v>
      </c>
      <c r="C91" t="s">
        <v>52</v>
      </c>
      <c r="D91">
        <v>0.67079221748831996</v>
      </c>
      <c r="E91">
        <v>0.67079221748831996</v>
      </c>
      <c r="F91">
        <v>0.89498132244578699</v>
      </c>
      <c r="G91">
        <v>0.65531908550071005</v>
      </c>
      <c r="H91">
        <v>0.72297121073078396</v>
      </c>
      <c r="I91">
        <v>1630.1282422972299</v>
      </c>
      <c r="J91" t="s">
        <v>52</v>
      </c>
      <c r="K91">
        <v>68.3</v>
      </c>
      <c r="L91">
        <v>345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105.2</v>
      </c>
      <c r="T91">
        <v>103</v>
      </c>
      <c r="U91">
        <v>0</v>
      </c>
      <c r="V91">
        <v>1</v>
      </c>
      <c r="W91">
        <v>97.6</v>
      </c>
      <c r="X91">
        <v>88</v>
      </c>
      <c r="Y91">
        <v>200</v>
      </c>
      <c r="Z91">
        <v>1</v>
      </c>
      <c r="AB91">
        <v>2025</v>
      </c>
      <c r="AC91">
        <v>7.6000000000000103</v>
      </c>
    </row>
    <row r="92" spans="1:29" x14ac:dyDescent="0.45">
      <c r="A92" t="s">
        <v>345</v>
      </c>
      <c r="B92">
        <v>3.3</v>
      </c>
      <c r="C92" t="s">
        <v>208</v>
      </c>
      <c r="D92">
        <v>-1.10244338609283</v>
      </c>
      <c r="E92">
        <v>-1.10244338609283</v>
      </c>
      <c r="F92">
        <v>-1.0303327251239001</v>
      </c>
      <c r="G92">
        <v>-0.91371093394041902</v>
      </c>
      <c r="H92">
        <v>-1.03723260781249</v>
      </c>
      <c r="I92">
        <v>1325.4809664028501</v>
      </c>
      <c r="J92" t="s">
        <v>208</v>
      </c>
      <c r="K92">
        <v>71</v>
      </c>
      <c r="L92">
        <v>180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96</v>
      </c>
      <c r="T92">
        <v>285</v>
      </c>
      <c r="U92">
        <v>0</v>
      </c>
      <c r="V92">
        <v>1</v>
      </c>
      <c r="W92">
        <v>108.5</v>
      </c>
      <c r="X92">
        <v>338</v>
      </c>
      <c r="Y92">
        <v>200</v>
      </c>
      <c r="Z92">
        <v>1</v>
      </c>
      <c r="AB92">
        <v>2025</v>
      </c>
      <c r="AC92">
        <v>-12.5</v>
      </c>
    </row>
    <row r="93" spans="1:29" x14ac:dyDescent="0.45">
      <c r="A93" t="s">
        <v>119</v>
      </c>
      <c r="B93">
        <v>3.3</v>
      </c>
      <c r="C93" t="s">
        <v>6</v>
      </c>
      <c r="D93">
        <v>0.65314808212930398</v>
      </c>
      <c r="E93">
        <v>0.65314808212930398</v>
      </c>
      <c r="F93">
        <v>0.72126442933361201</v>
      </c>
      <c r="G93">
        <v>0.372021998657172</v>
      </c>
      <c r="H93">
        <v>0.59989564806234796</v>
      </c>
      <c r="I93">
        <v>1608.8269392883899</v>
      </c>
      <c r="J93" t="s">
        <v>6</v>
      </c>
      <c r="K93">
        <v>69.900000000000006</v>
      </c>
      <c r="L93">
        <v>279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106.5</v>
      </c>
      <c r="T93">
        <v>87</v>
      </c>
      <c r="U93">
        <v>0</v>
      </c>
      <c r="V93">
        <v>1</v>
      </c>
      <c r="W93">
        <v>99.1</v>
      </c>
      <c r="X93">
        <v>110</v>
      </c>
      <c r="Y93">
        <v>200</v>
      </c>
      <c r="Z93">
        <v>1</v>
      </c>
      <c r="AB93">
        <v>2025</v>
      </c>
      <c r="AC93">
        <v>7.4000000000000101</v>
      </c>
    </row>
    <row r="94" spans="1:29" x14ac:dyDescent="0.45">
      <c r="A94" t="s">
        <v>76</v>
      </c>
      <c r="B94">
        <v>3.3</v>
      </c>
      <c r="C94" t="s">
        <v>8</v>
      </c>
      <c r="D94">
        <v>1.0854293984251999</v>
      </c>
      <c r="E94">
        <v>1.0854293984251999</v>
      </c>
      <c r="F94">
        <v>1.25464792920654</v>
      </c>
      <c r="G94">
        <v>0.98220033955094499</v>
      </c>
      <c r="H94">
        <v>1.1019267664019701</v>
      </c>
      <c r="I94">
        <v>1695.71597509502</v>
      </c>
      <c r="J94" t="s">
        <v>8</v>
      </c>
      <c r="K94">
        <v>68</v>
      </c>
      <c r="L94">
        <v>353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106.7</v>
      </c>
      <c r="T94">
        <v>83</v>
      </c>
      <c r="U94">
        <v>0</v>
      </c>
      <c r="V94">
        <v>1</v>
      </c>
      <c r="W94">
        <v>94.4</v>
      </c>
      <c r="X94">
        <v>46</v>
      </c>
      <c r="Y94">
        <v>200</v>
      </c>
      <c r="Z94">
        <v>1</v>
      </c>
      <c r="AB94">
        <v>2025</v>
      </c>
      <c r="AC94">
        <v>12.3</v>
      </c>
    </row>
    <row r="95" spans="1:29" x14ac:dyDescent="0.45">
      <c r="A95" t="s">
        <v>173</v>
      </c>
      <c r="B95">
        <v>3.3</v>
      </c>
      <c r="C95" t="s">
        <v>13</v>
      </c>
      <c r="D95">
        <v>0.150290224397335</v>
      </c>
      <c r="E95">
        <v>0.150290224397335</v>
      </c>
      <c r="F95">
        <v>0.20762148549616399</v>
      </c>
      <c r="G95">
        <v>-9.6507798814831305E-2</v>
      </c>
      <c r="H95">
        <v>0.10292353386900099</v>
      </c>
      <c r="I95">
        <v>1522.8134906243799</v>
      </c>
      <c r="J95" t="s">
        <v>13</v>
      </c>
      <c r="K95">
        <v>69</v>
      </c>
      <c r="L95">
        <v>330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102.1</v>
      </c>
      <c r="T95">
        <v>151</v>
      </c>
      <c r="U95">
        <v>0</v>
      </c>
      <c r="V95">
        <v>1</v>
      </c>
      <c r="W95">
        <v>100.4</v>
      </c>
      <c r="X95">
        <v>141</v>
      </c>
      <c r="Y95">
        <v>200</v>
      </c>
      <c r="Z95">
        <v>1</v>
      </c>
      <c r="AB95">
        <v>2025</v>
      </c>
      <c r="AC95">
        <v>1.69999999999999</v>
      </c>
    </row>
    <row r="96" spans="1:29" x14ac:dyDescent="0.45">
      <c r="A96" t="s">
        <v>252</v>
      </c>
      <c r="B96">
        <v>3.3</v>
      </c>
      <c r="C96" t="s">
        <v>129</v>
      </c>
      <c r="D96">
        <v>-0.52900898692479503</v>
      </c>
      <c r="E96">
        <v>-0.52900898692479503</v>
      </c>
      <c r="F96">
        <v>-0.353010305911308</v>
      </c>
      <c r="G96">
        <v>-0.30353259304664698</v>
      </c>
      <c r="H96">
        <v>-0.42864021820188603</v>
      </c>
      <c r="I96">
        <v>1430.81309423471</v>
      </c>
      <c r="J96" t="s">
        <v>129</v>
      </c>
      <c r="K96">
        <v>71.900000000000006</v>
      </c>
      <c r="L96">
        <v>108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97.2</v>
      </c>
      <c r="T96">
        <v>269</v>
      </c>
      <c r="U96">
        <v>0</v>
      </c>
      <c r="V96">
        <v>1</v>
      </c>
      <c r="W96">
        <v>103.2</v>
      </c>
      <c r="X96">
        <v>203</v>
      </c>
      <c r="Y96">
        <v>200</v>
      </c>
      <c r="Z96">
        <v>1</v>
      </c>
      <c r="AB96">
        <v>2025</v>
      </c>
      <c r="AC96">
        <v>-6</v>
      </c>
    </row>
    <row r="97" spans="1:29" x14ac:dyDescent="0.45">
      <c r="A97" t="s">
        <v>16</v>
      </c>
      <c r="B97">
        <v>3.3</v>
      </c>
      <c r="C97" t="s">
        <v>4</v>
      </c>
      <c r="D97">
        <v>2.0999671815686498</v>
      </c>
      <c r="E97">
        <v>2.0999671815686498</v>
      </c>
      <c r="F97">
        <v>1.88616503075329</v>
      </c>
      <c r="G97">
        <v>2.3333095229585799</v>
      </c>
      <c r="H97">
        <v>2.1048522292122902</v>
      </c>
      <c r="I97">
        <v>1869.2972995709199</v>
      </c>
      <c r="J97" t="s">
        <v>4</v>
      </c>
      <c r="K97">
        <v>74.599999999999994</v>
      </c>
      <c r="L97">
        <v>6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114.5</v>
      </c>
      <c r="T97">
        <v>11</v>
      </c>
      <c r="U97">
        <v>0</v>
      </c>
      <c r="V97">
        <v>1</v>
      </c>
      <c r="W97">
        <v>90.7</v>
      </c>
      <c r="X97">
        <v>9</v>
      </c>
      <c r="Y97">
        <v>200</v>
      </c>
      <c r="Z97">
        <v>1</v>
      </c>
      <c r="AB97">
        <v>2025</v>
      </c>
      <c r="AC97">
        <v>23.8</v>
      </c>
    </row>
    <row r="98" spans="1:29" x14ac:dyDescent="0.45">
      <c r="A98" t="s">
        <v>362</v>
      </c>
      <c r="B98">
        <v>3.3</v>
      </c>
      <c r="C98" t="s">
        <v>276</v>
      </c>
      <c r="D98">
        <v>-1.2083081982469299</v>
      </c>
      <c r="E98">
        <v>-1.2083081982469299</v>
      </c>
      <c r="F98">
        <v>-1.0838626081949301</v>
      </c>
      <c r="G98">
        <v>-1.2079040625856301</v>
      </c>
      <c r="H98">
        <v>-1.1770957668186</v>
      </c>
      <c r="I98">
        <v>1301.2741501578701</v>
      </c>
      <c r="J98" t="s">
        <v>276</v>
      </c>
      <c r="K98">
        <v>72.7</v>
      </c>
      <c r="L98">
        <v>49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93</v>
      </c>
      <c r="T98">
        <v>337</v>
      </c>
      <c r="U98">
        <v>0</v>
      </c>
      <c r="V98">
        <v>1</v>
      </c>
      <c r="W98">
        <v>106.7</v>
      </c>
      <c r="X98">
        <v>303</v>
      </c>
      <c r="Y98">
        <v>200</v>
      </c>
      <c r="Z98">
        <v>1</v>
      </c>
      <c r="AB98">
        <v>2025</v>
      </c>
      <c r="AC98">
        <v>-13.7</v>
      </c>
    </row>
    <row r="99" spans="1:29" x14ac:dyDescent="0.45">
      <c r="A99" t="s">
        <v>151</v>
      </c>
      <c r="B99">
        <v>3.3</v>
      </c>
      <c r="C99" t="s">
        <v>143</v>
      </c>
      <c r="D99">
        <v>7.9713682961271001E-2</v>
      </c>
      <c r="E99">
        <v>7.9713682961271001E-2</v>
      </c>
      <c r="F99">
        <v>0.33385262917014502</v>
      </c>
      <c r="G99">
        <v>0.40471012406219598</v>
      </c>
      <c r="H99">
        <v>0.22449752978872101</v>
      </c>
      <c r="I99">
        <v>1543.85490996818</v>
      </c>
      <c r="J99" t="s">
        <v>143</v>
      </c>
      <c r="K99">
        <v>74.3</v>
      </c>
      <c r="L99">
        <v>9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105</v>
      </c>
      <c r="T99">
        <v>108</v>
      </c>
      <c r="U99">
        <v>0</v>
      </c>
      <c r="V99">
        <v>1</v>
      </c>
      <c r="W99">
        <v>104.1</v>
      </c>
      <c r="X99">
        <v>234</v>
      </c>
      <c r="Y99">
        <v>200</v>
      </c>
      <c r="Z99">
        <v>1</v>
      </c>
      <c r="AB99">
        <v>2025</v>
      </c>
      <c r="AC99">
        <v>0.90000000000000602</v>
      </c>
    </row>
    <row r="100" spans="1:29" x14ac:dyDescent="0.45">
      <c r="A100" t="s">
        <v>132</v>
      </c>
      <c r="B100">
        <v>3.3</v>
      </c>
      <c r="C100" t="s">
        <v>106</v>
      </c>
      <c r="D100">
        <v>0.362019848705533</v>
      </c>
      <c r="E100">
        <v>0.362019848705533</v>
      </c>
      <c r="F100">
        <v>0.50590715966880695</v>
      </c>
      <c r="G100">
        <v>0.33933387325214898</v>
      </c>
      <c r="H100">
        <v>0.39232018258300599</v>
      </c>
      <c r="I100">
        <v>1572.90081560055</v>
      </c>
      <c r="J100" t="s">
        <v>106</v>
      </c>
      <c r="K100">
        <v>70.5</v>
      </c>
      <c r="L100">
        <v>224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103.2</v>
      </c>
      <c r="T100">
        <v>135</v>
      </c>
      <c r="U100">
        <v>0</v>
      </c>
      <c r="V100">
        <v>1</v>
      </c>
      <c r="W100">
        <v>99.1</v>
      </c>
      <c r="X100">
        <v>109</v>
      </c>
      <c r="Y100">
        <v>200</v>
      </c>
      <c r="Z100">
        <v>1</v>
      </c>
      <c r="AB100">
        <v>2025</v>
      </c>
      <c r="AC100">
        <v>4.1000000000000103</v>
      </c>
    </row>
    <row r="101" spans="1:29" x14ac:dyDescent="0.45">
      <c r="A101" t="s">
        <v>79</v>
      </c>
      <c r="B101">
        <v>3.3</v>
      </c>
      <c r="C101" t="s">
        <v>19</v>
      </c>
      <c r="D101">
        <v>1.16482800754078</v>
      </c>
      <c r="E101">
        <v>1.16482800754078</v>
      </c>
      <c r="F101">
        <v>1.05480303240805</v>
      </c>
      <c r="G101">
        <v>0.88413596333587396</v>
      </c>
      <c r="H101">
        <v>1.0671487527063701</v>
      </c>
      <c r="I101">
        <v>1689.69677037465</v>
      </c>
      <c r="J101" t="s">
        <v>19</v>
      </c>
      <c r="K101">
        <v>70.099999999999994</v>
      </c>
      <c r="L101">
        <v>253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108.3</v>
      </c>
      <c r="T101">
        <v>60</v>
      </c>
      <c r="U101">
        <v>0</v>
      </c>
      <c r="V101">
        <v>1</v>
      </c>
      <c r="W101">
        <v>95.1</v>
      </c>
      <c r="X101">
        <v>57</v>
      </c>
      <c r="Y101">
        <v>200</v>
      </c>
      <c r="Z101">
        <v>1</v>
      </c>
      <c r="AB101">
        <v>2025</v>
      </c>
      <c r="AC101">
        <v>13.2</v>
      </c>
    </row>
    <row r="102" spans="1:29" x14ac:dyDescent="0.45">
      <c r="A102" t="s">
        <v>111</v>
      </c>
      <c r="B102">
        <v>3.3</v>
      </c>
      <c r="C102" t="s">
        <v>6</v>
      </c>
      <c r="D102">
        <v>0.82076736803995998</v>
      </c>
      <c r="E102">
        <v>0.82076736803995998</v>
      </c>
      <c r="F102">
        <v>0.75266862740194596</v>
      </c>
      <c r="G102">
        <v>0.44829429126889397</v>
      </c>
      <c r="H102">
        <v>0.71062441368769003</v>
      </c>
      <c r="I102">
        <v>1627.991320399</v>
      </c>
      <c r="J102" t="s">
        <v>6</v>
      </c>
      <c r="K102">
        <v>73.2</v>
      </c>
      <c r="L102">
        <v>34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106.4</v>
      </c>
      <c r="T102">
        <v>91</v>
      </c>
      <c r="U102">
        <v>0</v>
      </c>
      <c r="V102">
        <v>1</v>
      </c>
      <c r="W102">
        <v>97.1</v>
      </c>
      <c r="X102">
        <v>83</v>
      </c>
      <c r="Y102">
        <v>200</v>
      </c>
      <c r="Z102">
        <v>1</v>
      </c>
      <c r="AB102">
        <v>2025</v>
      </c>
      <c r="AC102">
        <v>9.3000000000000096</v>
      </c>
    </row>
    <row r="103" spans="1:29" x14ac:dyDescent="0.45">
      <c r="A103" t="s">
        <v>264</v>
      </c>
      <c r="B103">
        <v>3.3</v>
      </c>
      <c r="C103" t="s">
        <v>129</v>
      </c>
      <c r="D103">
        <v>-0.37021176869364603</v>
      </c>
      <c r="E103">
        <v>-0.37021176869364603</v>
      </c>
      <c r="F103">
        <v>-0.43405048332009799</v>
      </c>
      <c r="G103">
        <v>-0.36890884385669398</v>
      </c>
      <c r="H103">
        <v>-0.38584571614102098</v>
      </c>
      <c r="I103">
        <v>1438.21975267889</v>
      </c>
      <c r="J103" t="s">
        <v>129</v>
      </c>
      <c r="K103">
        <v>71.3</v>
      </c>
      <c r="L103">
        <v>151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98.4</v>
      </c>
      <c r="T103">
        <v>242</v>
      </c>
      <c r="U103">
        <v>0</v>
      </c>
      <c r="V103">
        <v>1</v>
      </c>
      <c r="W103">
        <v>102.6</v>
      </c>
      <c r="X103">
        <v>184</v>
      </c>
      <c r="Y103">
        <v>200</v>
      </c>
      <c r="Z103">
        <v>1</v>
      </c>
      <c r="AB103">
        <v>2025</v>
      </c>
      <c r="AC103">
        <v>-4.1999999999999904</v>
      </c>
    </row>
    <row r="104" spans="1:29" x14ac:dyDescent="0.45">
      <c r="A104" t="s">
        <v>268</v>
      </c>
      <c r="B104">
        <v>3.3</v>
      </c>
      <c r="C104" t="s">
        <v>254</v>
      </c>
      <c r="D104">
        <v>-0.60840759604036798</v>
      </c>
      <c r="E104">
        <v>-0.60840759604036798</v>
      </c>
      <c r="F104">
        <v>-0.488637412183411</v>
      </c>
      <c r="G104">
        <v>-0.29263655124497301</v>
      </c>
      <c r="H104">
        <v>-0.49952228887728001</v>
      </c>
      <c r="I104">
        <v>1418.5451798525601</v>
      </c>
      <c r="J104" t="s">
        <v>254</v>
      </c>
      <c r="K104">
        <v>70.400000000000006</v>
      </c>
      <c r="L104">
        <v>232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97.4</v>
      </c>
      <c r="T104">
        <v>261</v>
      </c>
      <c r="U104">
        <v>0</v>
      </c>
      <c r="V104">
        <v>1</v>
      </c>
      <c r="W104">
        <v>104.3</v>
      </c>
      <c r="X104">
        <v>240</v>
      </c>
      <c r="Y104">
        <v>200</v>
      </c>
      <c r="Z104">
        <v>1</v>
      </c>
      <c r="AB104">
        <v>2025</v>
      </c>
      <c r="AC104">
        <v>-6.8999999999999897</v>
      </c>
    </row>
    <row r="105" spans="1:29" x14ac:dyDescent="0.45">
      <c r="A105" t="s">
        <v>84</v>
      </c>
      <c r="B105">
        <v>3.2</v>
      </c>
      <c r="C105" t="s">
        <v>6</v>
      </c>
      <c r="D105">
        <v>0.83841150339897497</v>
      </c>
      <c r="E105">
        <v>0.83841150339897497</v>
      </c>
      <c r="F105">
        <v>1.05353819128907</v>
      </c>
      <c r="G105">
        <v>1.06936867396434</v>
      </c>
      <c r="H105">
        <v>0.94993246801284104</v>
      </c>
      <c r="I105">
        <v>1669.4095619013201</v>
      </c>
      <c r="J105" t="s">
        <v>6</v>
      </c>
      <c r="K105">
        <v>66.5</v>
      </c>
      <c r="L105">
        <v>363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104.4</v>
      </c>
      <c r="T105">
        <v>115</v>
      </c>
      <c r="U105">
        <v>0</v>
      </c>
      <c r="V105">
        <v>1</v>
      </c>
      <c r="W105">
        <v>94.9</v>
      </c>
      <c r="X105">
        <v>53</v>
      </c>
      <c r="Y105">
        <v>200</v>
      </c>
      <c r="Z105">
        <v>1</v>
      </c>
      <c r="AB105">
        <v>2025</v>
      </c>
      <c r="AC105">
        <v>9.5</v>
      </c>
    </row>
    <row r="106" spans="1:29" x14ac:dyDescent="0.45">
      <c r="A106" t="s">
        <v>265</v>
      </c>
      <c r="B106">
        <v>3.2</v>
      </c>
      <c r="C106" t="s">
        <v>208</v>
      </c>
      <c r="D106">
        <v>-0.55547518996331902</v>
      </c>
      <c r="E106">
        <v>-0.55547518996331902</v>
      </c>
      <c r="F106">
        <v>-0.44330189264747899</v>
      </c>
      <c r="G106">
        <v>-0.41249301106339198</v>
      </c>
      <c r="H106">
        <v>-0.49168632090937697</v>
      </c>
      <c r="I106">
        <v>1419.90139000861</v>
      </c>
      <c r="J106" t="s">
        <v>208</v>
      </c>
      <c r="K106">
        <v>71.099999999999994</v>
      </c>
      <c r="L106">
        <v>173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100</v>
      </c>
      <c r="T106">
        <v>197</v>
      </c>
      <c r="U106">
        <v>0</v>
      </c>
      <c r="V106">
        <v>1</v>
      </c>
      <c r="W106">
        <v>106.3</v>
      </c>
      <c r="X106">
        <v>293</v>
      </c>
      <c r="Y106">
        <v>200</v>
      </c>
      <c r="Z106">
        <v>1</v>
      </c>
      <c r="AB106">
        <v>2025</v>
      </c>
      <c r="AC106">
        <v>-6.3</v>
      </c>
    </row>
    <row r="107" spans="1:29" x14ac:dyDescent="0.45">
      <c r="A107" t="s">
        <v>187</v>
      </c>
      <c r="B107">
        <v>3.2</v>
      </c>
      <c r="C107" t="s">
        <v>141</v>
      </c>
      <c r="D107">
        <v>-8.5069938338122198E-3</v>
      </c>
      <c r="E107">
        <v>-8.5069938338122198E-3</v>
      </c>
      <c r="F107">
        <v>-3.6068225233745602E-2</v>
      </c>
      <c r="G107">
        <v>-9.6507798814831305E-2</v>
      </c>
      <c r="H107">
        <v>-3.7397502929050301E-2</v>
      </c>
      <c r="I107">
        <v>1498.5274271805499</v>
      </c>
      <c r="J107" t="s">
        <v>141</v>
      </c>
      <c r="K107">
        <v>69.5</v>
      </c>
      <c r="L107">
        <v>308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101.8</v>
      </c>
      <c r="T107">
        <v>157</v>
      </c>
      <c r="U107">
        <v>0</v>
      </c>
      <c r="V107">
        <v>1</v>
      </c>
      <c r="W107">
        <v>101.9</v>
      </c>
      <c r="X107">
        <v>167</v>
      </c>
      <c r="Y107">
        <v>200</v>
      </c>
      <c r="Z107">
        <v>1</v>
      </c>
      <c r="AB107">
        <v>2025</v>
      </c>
      <c r="AC107">
        <v>-0.100000000000009</v>
      </c>
    </row>
    <row r="108" spans="1:29" x14ac:dyDescent="0.45">
      <c r="A108" t="s">
        <v>35</v>
      </c>
      <c r="B108">
        <v>3.2</v>
      </c>
      <c r="C108" t="s">
        <v>19</v>
      </c>
      <c r="D108">
        <v>1.5088886470416001</v>
      </c>
      <c r="E108">
        <v>1.5088886470416001</v>
      </c>
      <c r="F108">
        <v>1.70456998438577</v>
      </c>
      <c r="G108">
        <v>1.61417076404807</v>
      </c>
      <c r="H108">
        <v>1.5841295106292601</v>
      </c>
      <c r="I108">
        <v>1779.17321505216</v>
      </c>
      <c r="J108" t="s">
        <v>19</v>
      </c>
      <c r="K108">
        <v>69.599999999999994</v>
      </c>
      <c r="L108">
        <v>302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108.9</v>
      </c>
      <c r="T108">
        <v>56</v>
      </c>
      <c r="U108">
        <v>0</v>
      </c>
      <c r="V108">
        <v>1</v>
      </c>
      <c r="W108">
        <v>91.8</v>
      </c>
      <c r="X108">
        <v>15</v>
      </c>
      <c r="Y108">
        <v>200</v>
      </c>
      <c r="Z108">
        <v>1</v>
      </c>
      <c r="AB108">
        <v>2025</v>
      </c>
      <c r="AC108">
        <v>17.100000000000001</v>
      </c>
    </row>
    <row r="109" spans="1:29" x14ac:dyDescent="0.45">
      <c r="A109" t="s">
        <v>5</v>
      </c>
      <c r="B109">
        <v>3.2</v>
      </c>
      <c r="C109" t="s">
        <v>6</v>
      </c>
      <c r="D109">
        <v>2.33816300891537</v>
      </c>
      <c r="E109">
        <v>2.33816300891537</v>
      </c>
      <c r="F109">
        <v>2.4302274035021498</v>
      </c>
      <c r="G109">
        <v>2.5512303589920702</v>
      </c>
      <c r="H109">
        <v>2.4144459450812401</v>
      </c>
      <c r="I109">
        <v>1922.8802319449401</v>
      </c>
      <c r="J109" t="s">
        <v>6</v>
      </c>
      <c r="K109">
        <v>69.900000000000006</v>
      </c>
      <c r="L109">
        <v>278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115.5</v>
      </c>
      <c r="T109">
        <v>8</v>
      </c>
      <c r="U109">
        <v>0</v>
      </c>
      <c r="V109">
        <v>1</v>
      </c>
      <c r="W109">
        <v>89</v>
      </c>
      <c r="X109">
        <v>3</v>
      </c>
      <c r="Y109">
        <v>200</v>
      </c>
      <c r="Z109">
        <v>1</v>
      </c>
      <c r="AB109">
        <v>2025</v>
      </c>
      <c r="AC109">
        <v>26.5</v>
      </c>
    </row>
    <row r="110" spans="1:29" x14ac:dyDescent="0.45">
      <c r="A110" t="s">
        <v>136</v>
      </c>
      <c r="B110">
        <v>3.2</v>
      </c>
      <c r="C110" t="s">
        <v>6</v>
      </c>
      <c r="D110">
        <v>0.20322263047438499</v>
      </c>
      <c r="E110">
        <v>0.20322263047438499</v>
      </c>
      <c r="F110">
        <v>0.64787654069463796</v>
      </c>
      <c r="G110">
        <v>0.372021998657172</v>
      </c>
      <c r="H110">
        <v>0.35658595007514499</v>
      </c>
      <c r="I110">
        <v>1566.71611330926</v>
      </c>
      <c r="J110" t="s">
        <v>6</v>
      </c>
      <c r="K110">
        <v>72</v>
      </c>
      <c r="L110">
        <v>101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101.6</v>
      </c>
      <c r="T110">
        <v>162</v>
      </c>
      <c r="U110">
        <v>0</v>
      </c>
      <c r="V110">
        <v>1</v>
      </c>
      <c r="W110">
        <v>99.3</v>
      </c>
      <c r="X110">
        <v>113</v>
      </c>
      <c r="Y110">
        <v>200</v>
      </c>
      <c r="Z110">
        <v>1</v>
      </c>
      <c r="AB110">
        <v>2025</v>
      </c>
      <c r="AC110">
        <v>2.2999999999999998</v>
      </c>
    </row>
    <row r="111" spans="1:29" x14ac:dyDescent="0.45">
      <c r="A111" t="s">
        <v>200</v>
      </c>
      <c r="B111">
        <v>3.2</v>
      </c>
      <c r="C111" t="s">
        <v>52</v>
      </c>
      <c r="D111">
        <v>-5.2617332231353203E-2</v>
      </c>
      <c r="E111">
        <v>-5.2617332231353203E-2</v>
      </c>
      <c r="F111">
        <v>-1.8306242091529E-2</v>
      </c>
      <c r="G111">
        <v>-0.25994842583994898</v>
      </c>
      <c r="H111">
        <v>-9.5872333098546106E-2</v>
      </c>
      <c r="I111">
        <v>1488.40689594897</v>
      </c>
      <c r="J111" t="s">
        <v>52</v>
      </c>
      <c r="K111">
        <v>70.5</v>
      </c>
      <c r="L111">
        <v>218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100.6</v>
      </c>
      <c r="T111">
        <v>180</v>
      </c>
      <c r="U111">
        <v>0</v>
      </c>
      <c r="V111">
        <v>1</v>
      </c>
      <c r="W111">
        <v>101.2</v>
      </c>
      <c r="X111">
        <v>154</v>
      </c>
      <c r="Y111">
        <v>200</v>
      </c>
      <c r="Z111">
        <v>1</v>
      </c>
      <c r="AB111">
        <v>2025</v>
      </c>
      <c r="AC111">
        <v>-0.60000000000000897</v>
      </c>
    </row>
    <row r="112" spans="1:29" x14ac:dyDescent="0.45">
      <c r="A112" t="s">
        <v>178</v>
      </c>
      <c r="B112">
        <v>3.2</v>
      </c>
      <c r="C112" t="s">
        <v>106</v>
      </c>
      <c r="D112">
        <v>0.11500195367930301</v>
      </c>
      <c r="E112">
        <v>0.11500195367930301</v>
      </c>
      <c r="F112">
        <v>0.22668444807504301</v>
      </c>
      <c r="G112">
        <v>-0.27084446764162301</v>
      </c>
      <c r="H112">
        <v>4.6460971948006503E-2</v>
      </c>
      <c r="I112">
        <v>1513.0412327199001</v>
      </c>
      <c r="J112" t="s">
        <v>106</v>
      </c>
      <c r="K112">
        <v>73</v>
      </c>
      <c r="L112">
        <v>44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101</v>
      </c>
      <c r="T112">
        <v>175</v>
      </c>
      <c r="U112">
        <v>0</v>
      </c>
      <c r="V112">
        <v>1</v>
      </c>
      <c r="W112">
        <v>99.7</v>
      </c>
      <c r="X112">
        <v>128</v>
      </c>
      <c r="Y112">
        <v>200</v>
      </c>
      <c r="Z112">
        <v>1</v>
      </c>
      <c r="AB112">
        <v>2025</v>
      </c>
      <c r="AC112">
        <v>1.3</v>
      </c>
    </row>
    <row r="113" spans="1:29" x14ac:dyDescent="0.45">
      <c r="A113" t="s">
        <v>188</v>
      </c>
      <c r="B113">
        <v>3.2</v>
      </c>
      <c r="C113" t="s">
        <v>175</v>
      </c>
      <c r="D113">
        <v>-6.1439399910859602E-2</v>
      </c>
      <c r="E113">
        <v>-6.1439399910859602E-2</v>
      </c>
      <c r="F113">
        <v>-3.7739622426679498E-2</v>
      </c>
      <c r="G113">
        <v>1.2452619201913699E-2</v>
      </c>
      <c r="H113">
        <v>-3.7041450761621297E-2</v>
      </c>
      <c r="I113">
        <v>1498.5890509094299</v>
      </c>
      <c r="J113" t="s">
        <v>175</v>
      </c>
      <c r="K113">
        <v>72.599999999999994</v>
      </c>
      <c r="L113">
        <v>62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103.4</v>
      </c>
      <c r="T113">
        <v>130</v>
      </c>
      <c r="U113">
        <v>0</v>
      </c>
      <c r="V113">
        <v>1</v>
      </c>
      <c r="W113">
        <v>104.1</v>
      </c>
      <c r="X113">
        <v>233</v>
      </c>
      <c r="Y113">
        <v>200</v>
      </c>
      <c r="Z113">
        <v>1</v>
      </c>
      <c r="AB113">
        <v>2025</v>
      </c>
      <c r="AC113">
        <v>-0.69999999999998896</v>
      </c>
    </row>
    <row r="114" spans="1:29" x14ac:dyDescent="0.45">
      <c r="A114" t="s">
        <v>34</v>
      </c>
      <c r="B114">
        <v>3.2</v>
      </c>
      <c r="C114" t="s">
        <v>19</v>
      </c>
      <c r="D114">
        <v>1.42949003792602</v>
      </c>
      <c r="E114">
        <v>1.42949003792602</v>
      </c>
      <c r="F114">
        <v>1.5599263678512401</v>
      </c>
      <c r="G114">
        <v>1.9846361853050001</v>
      </c>
      <c r="H114">
        <v>1.60088565725207</v>
      </c>
      <c r="I114">
        <v>1782.0732851288999</v>
      </c>
      <c r="J114" t="s">
        <v>19</v>
      </c>
      <c r="K114">
        <v>71.599999999999994</v>
      </c>
      <c r="L114">
        <v>127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109.6</v>
      </c>
      <c r="T114">
        <v>50</v>
      </c>
      <c r="U114">
        <v>0</v>
      </c>
      <c r="V114">
        <v>1</v>
      </c>
      <c r="W114">
        <v>93.4</v>
      </c>
      <c r="X114">
        <v>34</v>
      </c>
      <c r="Y114">
        <v>200</v>
      </c>
      <c r="Z114">
        <v>1</v>
      </c>
      <c r="AB114">
        <v>2025</v>
      </c>
      <c r="AC114">
        <v>16.2</v>
      </c>
    </row>
    <row r="115" spans="1:29" x14ac:dyDescent="0.45">
      <c r="A115" t="s">
        <v>332</v>
      </c>
      <c r="B115">
        <v>3.2</v>
      </c>
      <c r="C115" t="s">
        <v>129</v>
      </c>
      <c r="D115">
        <v>-0.86424755874610604</v>
      </c>
      <c r="E115">
        <v>-0.86424755874610604</v>
      </c>
      <c r="F115">
        <v>-1.01213708216946</v>
      </c>
      <c r="G115">
        <v>-0.96819114294879205</v>
      </c>
      <c r="H115">
        <v>-0.92720583565261705</v>
      </c>
      <c r="I115">
        <v>1344.5238499944201</v>
      </c>
      <c r="J115" t="s">
        <v>129</v>
      </c>
      <c r="K115">
        <v>71.099999999999994</v>
      </c>
      <c r="L115">
        <v>164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95.8</v>
      </c>
      <c r="T115">
        <v>291</v>
      </c>
      <c r="U115">
        <v>0</v>
      </c>
      <c r="V115">
        <v>1</v>
      </c>
      <c r="W115">
        <v>105.6</v>
      </c>
      <c r="X115">
        <v>272</v>
      </c>
      <c r="Y115">
        <v>200</v>
      </c>
      <c r="Z115">
        <v>1</v>
      </c>
      <c r="AB115">
        <v>2025</v>
      </c>
      <c r="AC115">
        <v>-9.8000000000000007</v>
      </c>
    </row>
    <row r="116" spans="1:29" x14ac:dyDescent="0.45">
      <c r="A116" t="s">
        <v>37</v>
      </c>
      <c r="B116">
        <v>3.2</v>
      </c>
      <c r="C116" t="s">
        <v>15</v>
      </c>
      <c r="D116">
        <v>1.57946518847766</v>
      </c>
      <c r="E116">
        <v>1.57946518847766</v>
      </c>
      <c r="F116">
        <v>1.45891976992144</v>
      </c>
      <c r="G116">
        <v>1.6359628476514201</v>
      </c>
      <c r="H116">
        <v>1.56345324863205</v>
      </c>
      <c r="I116">
        <v>1775.59467100699</v>
      </c>
      <c r="J116" t="s">
        <v>15</v>
      </c>
      <c r="K116">
        <v>73.099999999999994</v>
      </c>
      <c r="L116">
        <v>39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111.9</v>
      </c>
      <c r="T116">
        <v>23</v>
      </c>
      <c r="U116">
        <v>0</v>
      </c>
      <c r="V116">
        <v>1</v>
      </c>
      <c r="W116">
        <v>94</v>
      </c>
      <c r="X116">
        <v>41</v>
      </c>
      <c r="Y116">
        <v>200</v>
      </c>
      <c r="Z116">
        <v>1</v>
      </c>
      <c r="AB116">
        <v>2025</v>
      </c>
      <c r="AC116">
        <v>17.899999999999999</v>
      </c>
    </row>
    <row r="117" spans="1:29" x14ac:dyDescent="0.45">
      <c r="A117" t="s">
        <v>3</v>
      </c>
      <c r="B117">
        <v>3.2</v>
      </c>
      <c r="C117" t="s">
        <v>4</v>
      </c>
      <c r="D117">
        <v>2.5940029716211099</v>
      </c>
      <c r="E117">
        <v>2.5940029716211099</v>
      </c>
      <c r="F117">
        <v>2.4609449735344699</v>
      </c>
      <c r="G117">
        <v>2.9434878638523601</v>
      </c>
      <c r="H117">
        <v>2.64810969515726</v>
      </c>
      <c r="I117">
        <v>1963.3215854893399</v>
      </c>
      <c r="J117" t="s">
        <v>4</v>
      </c>
      <c r="K117">
        <v>67.8</v>
      </c>
      <c r="L117">
        <v>356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115.6</v>
      </c>
      <c r="T117">
        <v>5</v>
      </c>
      <c r="U117">
        <v>0</v>
      </c>
      <c r="V117">
        <v>1</v>
      </c>
      <c r="W117">
        <v>86.2</v>
      </c>
      <c r="X117">
        <v>1</v>
      </c>
      <c r="Y117">
        <v>200</v>
      </c>
      <c r="Z117">
        <v>1</v>
      </c>
      <c r="AB117">
        <v>2025</v>
      </c>
      <c r="AC117">
        <v>29.4</v>
      </c>
    </row>
    <row r="118" spans="1:29" x14ac:dyDescent="0.45">
      <c r="A118" t="s">
        <v>75</v>
      </c>
      <c r="B118">
        <v>3.2</v>
      </c>
      <c r="C118" t="s">
        <v>15</v>
      </c>
      <c r="D118">
        <v>1.1560059398612701</v>
      </c>
      <c r="E118">
        <v>1.1560059398612701</v>
      </c>
      <c r="F118">
        <v>1.1503888826850801</v>
      </c>
      <c r="G118">
        <v>1.01488846495597</v>
      </c>
      <c r="H118">
        <v>1.1193223068408999</v>
      </c>
      <c r="I118">
        <v>1698.7267082564899</v>
      </c>
      <c r="J118" t="s">
        <v>15</v>
      </c>
      <c r="K118">
        <v>70.599999999999994</v>
      </c>
      <c r="L118">
        <v>208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107.7</v>
      </c>
      <c r="T118">
        <v>68</v>
      </c>
      <c r="U118">
        <v>0</v>
      </c>
      <c r="V118">
        <v>1</v>
      </c>
      <c r="W118">
        <v>94.6</v>
      </c>
      <c r="X118">
        <v>49</v>
      </c>
      <c r="Y118">
        <v>200</v>
      </c>
      <c r="Z118">
        <v>1</v>
      </c>
      <c r="AB118">
        <v>2025</v>
      </c>
      <c r="AC118">
        <v>13.1</v>
      </c>
    </row>
    <row r="119" spans="1:29" x14ac:dyDescent="0.45">
      <c r="A119" t="s">
        <v>100</v>
      </c>
      <c r="B119">
        <v>3.2</v>
      </c>
      <c r="C119" t="s">
        <v>52</v>
      </c>
      <c r="D119">
        <v>0.84723357107848396</v>
      </c>
      <c r="E119">
        <v>0.84723357107848396</v>
      </c>
      <c r="F119">
        <v>0.93337828498618303</v>
      </c>
      <c r="G119">
        <v>0.68800721090573302</v>
      </c>
      <c r="H119">
        <v>0.82896315951222099</v>
      </c>
      <c r="I119">
        <v>1648.4727988325801</v>
      </c>
      <c r="J119" t="s">
        <v>52</v>
      </c>
      <c r="K119">
        <v>72.099999999999994</v>
      </c>
      <c r="L119">
        <v>88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107.7</v>
      </c>
      <c r="T119">
        <v>67</v>
      </c>
      <c r="U119">
        <v>0</v>
      </c>
      <c r="V119">
        <v>1</v>
      </c>
      <c r="W119">
        <v>98.1</v>
      </c>
      <c r="X119">
        <v>95</v>
      </c>
      <c r="Y119">
        <v>200</v>
      </c>
      <c r="Z119">
        <v>1</v>
      </c>
      <c r="AB119">
        <v>2025</v>
      </c>
      <c r="AC119">
        <v>9.6000000000000103</v>
      </c>
    </row>
    <row r="120" spans="1:29" x14ac:dyDescent="0.45">
      <c r="A120" t="s">
        <v>214</v>
      </c>
      <c r="B120">
        <v>3.2</v>
      </c>
      <c r="C120" t="s">
        <v>208</v>
      </c>
      <c r="D120">
        <v>-0.29963522725758102</v>
      </c>
      <c r="E120">
        <v>-0.29963522725758102</v>
      </c>
      <c r="F120">
        <v>-0.100078220433441</v>
      </c>
      <c r="G120">
        <v>-0.11829988241818</v>
      </c>
      <c r="H120">
        <v>-0.204412139341696</v>
      </c>
      <c r="I120">
        <v>1469.6213689834401</v>
      </c>
      <c r="J120" t="s">
        <v>208</v>
      </c>
      <c r="K120">
        <v>68.2</v>
      </c>
      <c r="L120">
        <v>350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102.9</v>
      </c>
      <c r="T120">
        <v>139</v>
      </c>
      <c r="U120">
        <v>0</v>
      </c>
      <c r="V120">
        <v>1</v>
      </c>
      <c r="W120">
        <v>106.3</v>
      </c>
      <c r="X120">
        <v>294</v>
      </c>
      <c r="Y120">
        <v>200</v>
      </c>
      <c r="Z120">
        <v>1</v>
      </c>
      <c r="AB120">
        <v>2025</v>
      </c>
      <c r="AC120">
        <v>-3.3999999999999901</v>
      </c>
    </row>
    <row r="121" spans="1:29" x14ac:dyDescent="0.45">
      <c r="A121" t="s">
        <v>239</v>
      </c>
      <c r="B121">
        <v>3.2</v>
      </c>
      <c r="C121" t="s">
        <v>141</v>
      </c>
      <c r="D121">
        <v>-0.414322107091189</v>
      </c>
      <c r="E121">
        <v>-0.414322107091189</v>
      </c>
      <c r="F121">
        <v>-0.22544204448298</v>
      </c>
      <c r="G121">
        <v>-0.36890884385669398</v>
      </c>
      <c r="H121">
        <v>-0.35574877563051299</v>
      </c>
      <c r="I121">
        <v>1443.4287806577499</v>
      </c>
      <c r="J121" t="s">
        <v>141</v>
      </c>
      <c r="K121">
        <v>68.599999999999994</v>
      </c>
      <c r="L121">
        <v>336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98.8</v>
      </c>
      <c r="T121">
        <v>235</v>
      </c>
      <c r="U121">
        <v>0</v>
      </c>
      <c r="V121">
        <v>1</v>
      </c>
      <c r="W121">
        <v>103.5</v>
      </c>
      <c r="X121">
        <v>214</v>
      </c>
      <c r="Y121">
        <v>200</v>
      </c>
      <c r="Z121">
        <v>1</v>
      </c>
      <c r="AB121">
        <v>2025</v>
      </c>
      <c r="AC121">
        <v>-4.7</v>
      </c>
    </row>
    <row r="122" spans="1:29" x14ac:dyDescent="0.45">
      <c r="A122" t="s">
        <v>285</v>
      </c>
      <c r="B122">
        <v>3.2</v>
      </c>
      <c r="C122" t="s">
        <v>276</v>
      </c>
      <c r="D122">
        <v>-0.52018691924528604</v>
      </c>
      <c r="E122">
        <v>-0.52018691924528604</v>
      </c>
      <c r="F122">
        <v>-0.48841154769787898</v>
      </c>
      <c r="G122">
        <v>-0.75027030691530205</v>
      </c>
      <c r="H122">
        <v>-0.56976392327593794</v>
      </c>
      <c r="I122">
        <v>1406.38810897902</v>
      </c>
      <c r="J122" t="s">
        <v>276</v>
      </c>
      <c r="K122">
        <v>72</v>
      </c>
      <c r="L122">
        <v>99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99.7</v>
      </c>
      <c r="T122">
        <v>208</v>
      </c>
      <c r="U122">
        <v>0</v>
      </c>
      <c r="V122">
        <v>1</v>
      </c>
      <c r="W122">
        <v>105.6</v>
      </c>
      <c r="X122">
        <v>270</v>
      </c>
      <c r="Y122">
        <v>200</v>
      </c>
      <c r="Z122">
        <v>1</v>
      </c>
      <c r="AB122">
        <v>2025</v>
      </c>
      <c r="AC122">
        <v>-5.8999999999999897</v>
      </c>
    </row>
    <row r="123" spans="1:29" x14ac:dyDescent="0.45">
      <c r="A123" t="s">
        <v>27</v>
      </c>
      <c r="B123">
        <v>3.1</v>
      </c>
      <c r="C123" t="s">
        <v>15</v>
      </c>
      <c r="D123">
        <v>1.74708447438832</v>
      </c>
      <c r="E123">
        <v>1.74708447438832</v>
      </c>
      <c r="F123">
        <v>1.78154460105499</v>
      </c>
      <c r="G123">
        <v>1.59237868044472</v>
      </c>
      <c r="H123">
        <v>1.7170230575690899</v>
      </c>
      <c r="I123">
        <v>1802.1737656887699</v>
      </c>
      <c r="J123" t="s">
        <v>15</v>
      </c>
      <c r="K123">
        <v>72.099999999999994</v>
      </c>
      <c r="L123">
        <v>87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111.7</v>
      </c>
      <c r="T123">
        <v>25</v>
      </c>
      <c r="U123">
        <v>0</v>
      </c>
      <c r="V123">
        <v>1</v>
      </c>
      <c r="W123">
        <v>91.9</v>
      </c>
      <c r="X123">
        <v>17</v>
      </c>
      <c r="Y123">
        <v>200</v>
      </c>
      <c r="Z123">
        <v>1</v>
      </c>
      <c r="AB123">
        <v>2025</v>
      </c>
      <c r="AC123">
        <v>19.8</v>
      </c>
    </row>
    <row r="124" spans="1:29" x14ac:dyDescent="0.45">
      <c r="A124" t="s">
        <v>91</v>
      </c>
      <c r="B124">
        <v>3.1</v>
      </c>
      <c r="C124" t="s">
        <v>4</v>
      </c>
      <c r="D124">
        <v>1.0060307893096301</v>
      </c>
      <c r="E124">
        <v>1.0060307893096301</v>
      </c>
      <c r="F124">
        <v>1.05670029408652</v>
      </c>
      <c r="G124">
        <v>0.53546262568228997</v>
      </c>
      <c r="H124">
        <v>0.90105612459701701</v>
      </c>
      <c r="I124">
        <v>1660.9502887646299</v>
      </c>
      <c r="J124" t="s">
        <v>4</v>
      </c>
      <c r="K124">
        <v>72.400000000000006</v>
      </c>
      <c r="L124">
        <v>66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106.4</v>
      </c>
      <c r="T124">
        <v>89</v>
      </c>
      <c r="U124">
        <v>0</v>
      </c>
      <c r="V124">
        <v>1</v>
      </c>
      <c r="W124">
        <v>95</v>
      </c>
      <c r="X124">
        <v>55</v>
      </c>
      <c r="Y124">
        <v>200</v>
      </c>
      <c r="Z124">
        <v>1</v>
      </c>
      <c r="AB124">
        <v>2025</v>
      </c>
      <c r="AC124">
        <v>11.4</v>
      </c>
    </row>
    <row r="125" spans="1:29" x14ac:dyDescent="0.45">
      <c r="A125" t="s">
        <v>253</v>
      </c>
      <c r="B125">
        <v>3.1</v>
      </c>
      <c r="C125" t="s">
        <v>254</v>
      </c>
      <c r="D125">
        <v>-0.39667797173217201</v>
      </c>
      <c r="E125">
        <v>-0.39667797173217201</v>
      </c>
      <c r="F125">
        <v>-0.45275206272212598</v>
      </c>
      <c r="G125">
        <v>-0.554141554485161</v>
      </c>
      <c r="H125">
        <v>-0.450062390167908</v>
      </c>
      <c r="I125">
        <v>1427.1054518216899</v>
      </c>
      <c r="J125" t="s">
        <v>254</v>
      </c>
      <c r="K125">
        <v>71.7</v>
      </c>
      <c r="L125">
        <v>123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100.3</v>
      </c>
      <c r="T125">
        <v>189</v>
      </c>
      <c r="U125">
        <v>0</v>
      </c>
      <c r="V125">
        <v>1</v>
      </c>
      <c r="W125">
        <v>104.8</v>
      </c>
      <c r="X125">
        <v>250</v>
      </c>
      <c r="Y125">
        <v>200</v>
      </c>
      <c r="Z125">
        <v>1</v>
      </c>
      <c r="AB125">
        <v>2025</v>
      </c>
      <c r="AC125">
        <v>-4.5</v>
      </c>
    </row>
    <row r="126" spans="1:29" x14ac:dyDescent="0.45">
      <c r="A126" t="s">
        <v>167</v>
      </c>
      <c r="B126">
        <v>3.1</v>
      </c>
      <c r="C126" t="s">
        <v>52</v>
      </c>
      <c r="D126">
        <v>-1.73290615133199E-2</v>
      </c>
      <c r="E126">
        <v>-1.73290615133199E-2</v>
      </c>
      <c r="F126">
        <v>0.30365906474426102</v>
      </c>
      <c r="G126">
        <v>2.3348661003588199E-2</v>
      </c>
      <c r="H126">
        <v>7.3087400680302297E-2</v>
      </c>
      <c r="I126">
        <v>1517.64960187274</v>
      </c>
      <c r="J126" t="s">
        <v>52</v>
      </c>
      <c r="K126">
        <v>72.599999999999994</v>
      </c>
      <c r="L126">
        <v>63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104</v>
      </c>
      <c r="T126">
        <v>122</v>
      </c>
      <c r="U126">
        <v>0</v>
      </c>
      <c r="V126">
        <v>1</v>
      </c>
      <c r="W126">
        <v>104.2</v>
      </c>
      <c r="X126">
        <v>237</v>
      </c>
      <c r="Y126">
        <v>200</v>
      </c>
      <c r="Z126">
        <v>1</v>
      </c>
      <c r="AB126">
        <v>2025</v>
      </c>
      <c r="AC126">
        <v>-0.20000000000000301</v>
      </c>
    </row>
    <row r="127" spans="1:29" x14ac:dyDescent="0.45">
      <c r="A127" t="s">
        <v>83</v>
      </c>
      <c r="B127">
        <v>3.1</v>
      </c>
      <c r="C127" t="s">
        <v>6</v>
      </c>
      <c r="D127">
        <v>1.01485285698914</v>
      </c>
      <c r="E127">
        <v>1.01485285698914</v>
      </c>
      <c r="F127">
        <v>1.0594106679129001</v>
      </c>
      <c r="G127">
        <v>0.96040825594759605</v>
      </c>
      <c r="H127">
        <v>1.0123811594596901</v>
      </c>
      <c r="I127">
        <v>1680.21786917349</v>
      </c>
      <c r="J127" t="s">
        <v>6</v>
      </c>
      <c r="K127">
        <v>68.3</v>
      </c>
      <c r="L127">
        <v>347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106.6</v>
      </c>
      <c r="T127">
        <v>85</v>
      </c>
      <c r="U127">
        <v>0</v>
      </c>
      <c r="V127">
        <v>1</v>
      </c>
      <c r="W127">
        <v>95.1</v>
      </c>
      <c r="X127">
        <v>61</v>
      </c>
      <c r="Y127">
        <v>200</v>
      </c>
      <c r="Z127">
        <v>1</v>
      </c>
      <c r="AB127">
        <v>2025</v>
      </c>
      <c r="AC127">
        <v>11.5</v>
      </c>
    </row>
    <row r="128" spans="1:29" x14ac:dyDescent="0.45">
      <c r="A128" t="s">
        <v>118</v>
      </c>
      <c r="B128">
        <v>3.1</v>
      </c>
      <c r="C128" t="s">
        <v>55</v>
      </c>
      <c r="D128">
        <v>0.59139360837274502</v>
      </c>
      <c r="E128">
        <v>0.59139360837274502</v>
      </c>
      <c r="F128">
        <v>0.70349341161197598</v>
      </c>
      <c r="G128">
        <v>0.53546262568228997</v>
      </c>
      <c r="H128">
        <v>0.60543581350993902</v>
      </c>
      <c r="I128">
        <v>1609.7858034232299</v>
      </c>
      <c r="J128" t="s">
        <v>55</v>
      </c>
      <c r="K128">
        <v>72.099999999999994</v>
      </c>
      <c r="L128">
        <v>95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105.1</v>
      </c>
      <c r="T128">
        <v>106</v>
      </c>
      <c r="U128">
        <v>0</v>
      </c>
      <c r="V128">
        <v>1</v>
      </c>
      <c r="W128">
        <v>98.4</v>
      </c>
      <c r="X128">
        <v>100</v>
      </c>
      <c r="Y128">
        <v>200</v>
      </c>
      <c r="Z128">
        <v>1</v>
      </c>
      <c r="AB128">
        <v>2025</v>
      </c>
      <c r="AC128">
        <v>6.6999999999999904</v>
      </c>
    </row>
    <row r="129" spans="1:29" x14ac:dyDescent="0.45">
      <c r="A129" t="s">
        <v>240</v>
      </c>
      <c r="B129">
        <v>3.1</v>
      </c>
      <c r="C129" t="s">
        <v>55</v>
      </c>
      <c r="D129">
        <v>-0.44078831012971298</v>
      </c>
      <c r="E129">
        <v>-0.44078831012971298</v>
      </c>
      <c r="F129">
        <v>-0.43518884032717903</v>
      </c>
      <c r="G129">
        <v>-0.12919592421985501</v>
      </c>
      <c r="H129">
        <v>-0.36149034620161502</v>
      </c>
      <c r="I129">
        <v>1442.43505833116</v>
      </c>
      <c r="J129" t="s">
        <v>55</v>
      </c>
      <c r="K129">
        <v>73.2</v>
      </c>
      <c r="L129">
        <v>37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100.3</v>
      </c>
      <c r="T129">
        <v>188</v>
      </c>
      <c r="U129">
        <v>0</v>
      </c>
      <c r="V129">
        <v>1</v>
      </c>
      <c r="W129">
        <v>105.3</v>
      </c>
      <c r="X129">
        <v>263</v>
      </c>
      <c r="Y129">
        <v>200</v>
      </c>
      <c r="Z129">
        <v>1</v>
      </c>
      <c r="AB129">
        <v>2025</v>
      </c>
      <c r="AC129">
        <v>-5</v>
      </c>
    </row>
    <row r="130" spans="1:29" x14ac:dyDescent="0.45">
      <c r="A130" t="s">
        <v>29</v>
      </c>
      <c r="B130">
        <v>3.1</v>
      </c>
      <c r="C130" t="s">
        <v>19</v>
      </c>
      <c r="D130">
        <v>1.65004172991373</v>
      </c>
      <c r="E130">
        <v>1.65004172991373</v>
      </c>
      <c r="F130">
        <v>1.68288699377472</v>
      </c>
      <c r="G130">
        <v>1.6359628476514201</v>
      </c>
      <c r="H130">
        <v>1.6547333253134</v>
      </c>
      <c r="I130">
        <v>1791.3929702786199</v>
      </c>
      <c r="J130" t="s">
        <v>19</v>
      </c>
      <c r="K130">
        <v>72.400000000000006</v>
      </c>
      <c r="L130">
        <v>76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112.6</v>
      </c>
      <c r="T130">
        <v>16</v>
      </c>
      <c r="U130">
        <v>0</v>
      </c>
      <c r="V130">
        <v>1</v>
      </c>
      <c r="W130">
        <v>93.9</v>
      </c>
      <c r="X130">
        <v>40</v>
      </c>
      <c r="Y130">
        <v>200</v>
      </c>
      <c r="Z130">
        <v>1</v>
      </c>
      <c r="AB130">
        <v>2025</v>
      </c>
      <c r="AC130">
        <v>18.7</v>
      </c>
    </row>
    <row r="131" spans="1:29" x14ac:dyDescent="0.45">
      <c r="A131" t="s">
        <v>93</v>
      </c>
      <c r="B131">
        <v>3.1</v>
      </c>
      <c r="C131" t="s">
        <v>15</v>
      </c>
      <c r="D131">
        <v>0.87369977411700706</v>
      </c>
      <c r="E131">
        <v>0.87369977411700706</v>
      </c>
      <c r="F131">
        <v>0.98306847180316803</v>
      </c>
      <c r="G131">
        <v>0.77517554531912902</v>
      </c>
      <c r="H131">
        <v>0.87641089133907801</v>
      </c>
      <c r="I131">
        <v>1656.6848150185101</v>
      </c>
      <c r="J131" t="s">
        <v>15</v>
      </c>
      <c r="K131">
        <v>71.3</v>
      </c>
      <c r="L131">
        <v>153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107.6</v>
      </c>
      <c r="T131">
        <v>71</v>
      </c>
      <c r="U131">
        <v>0</v>
      </c>
      <c r="V131">
        <v>1</v>
      </c>
      <c r="W131">
        <v>97.7</v>
      </c>
      <c r="X131">
        <v>91</v>
      </c>
      <c r="Y131">
        <v>200</v>
      </c>
      <c r="Z131">
        <v>1</v>
      </c>
      <c r="AB131">
        <v>2025</v>
      </c>
      <c r="AC131">
        <v>9.8999999999999897</v>
      </c>
    </row>
    <row r="132" spans="1:29" x14ac:dyDescent="0.45">
      <c r="A132" t="s">
        <v>271</v>
      </c>
      <c r="B132">
        <v>3.1</v>
      </c>
      <c r="C132" t="s">
        <v>106</v>
      </c>
      <c r="D132">
        <v>-0.33492349797561599</v>
      </c>
      <c r="E132">
        <v>-0.33492349797561599</v>
      </c>
      <c r="F132">
        <v>-0.676439214613344</v>
      </c>
      <c r="G132">
        <v>-0.61951780529520795</v>
      </c>
      <c r="H132">
        <v>-0.49145100396494601</v>
      </c>
      <c r="I132">
        <v>1419.94211748877</v>
      </c>
      <c r="J132" t="s">
        <v>106</v>
      </c>
      <c r="K132">
        <v>70</v>
      </c>
      <c r="L132">
        <v>264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96.6</v>
      </c>
      <c r="T132">
        <v>275</v>
      </c>
      <c r="U132">
        <v>0</v>
      </c>
      <c r="V132">
        <v>1</v>
      </c>
      <c r="W132">
        <v>100.4</v>
      </c>
      <c r="X132">
        <v>142</v>
      </c>
      <c r="Y132">
        <v>200</v>
      </c>
      <c r="Z132">
        <v>1</v>
      </c>
      <c r="AB132">
        <v>2025</v>
      </c>
      <c r="AC132">
        <v>-3.80000000000001</v>
      </c>
    </row>
    <row r="133" spans="1:29" x14ac:dyDescent="0.45">
      <c r="A133" t="s">
        <v>305</v>
      </c>
      <c r="B133">
        <v>3.1</v>
      </c>
      <c r="C133" t="s">
        <v>143</v>
      </c>
      <c r="D133">
        <v>-0.66134000211741795</v>
      </c>
      <c r="E133">
        <v>-0.66134000211741795</v>
      </c>
      <c r="F133">
        <v>-0.59548938299876797</v>
      </c>
      <c r="G133">
        <v>-1.0008792683538199</v>
      </c>
      <c r="H133">
        <v>-0.729762163896855</v>
      </c>
      <c r="I133">
        <v>1378.69641348355</v>
      </c>
      <c r="J133" t="s">
        <v>143</v>
      </c>
      <c r="K133">
        <v>71.3</v>
      </c>
      <c r="L133">
        <v>150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98.1</v>
      </c>
      <c r="T133">
        <v>251</v>
      </c>
      <c r="U133">
        <v>0</v>
      </c>
      <c r="V133">
        <v>1</v>
      </c>
      <c r="W133">
        <v>105.6</v>
      </c>
      <c r="X133">
        <v>274</v>
      </c>
      <c r="Y133">
        <v>200</v>
      </c>
      <c r="Z133">
        <v>1</v>
      </c>
      <c r="AB133">
        <v>2025</v>
      </c>
      <c r="AC133">
        <v>-7.5</v>
      </c>
    </row>
    <row r="134" spans="1:29" x14ac:dyDescent="0.45">
      <c r="A134" t="s">
        <v>301</v>
      </c>
      <c r="B134">
        <v>3.1</v>
      </c>
      <c r="C134" t="s">
        <v>104</v>
      </c>
      <c r="D134">
        <v>-0.75838274659200899</v>
      </c>
      <c r="E134">
        <v>-0.75838274659200899</v>
      </c>
      <c r="F134">
        <v>-0.75908754715911897</v>
      </c>
      <c r="G134">
        <v>-0.597725721691859</v>
      </c>
      <c r="H134">
        <v>-0.71839469050874905</v>
      </c>
      <c r="I134">
        <v>1380.6638389402001</v>
      </c>
      <c r="J134" t="s">
        <v>104</v>
      </c>
      <c r="K134">
        <v>71.400000000000006</v>
      </c>
      <c r="L134">
        <v>144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97.6</v>
      </c>
      <c r="T134">
        <v>258</v>
      </c>
      <c r="U134">
        <v>0</v>
      </c>
      <c r="V134">
        <v>1</v>
      </c>
      <c r="W134">
        <v>106.2</v>
      </c>
      <c r="X134">
        <v>289</v>
      </c>
      <c r="Y134">
        <v>200</v>
      </c>
      <c r="Z134">
        <v>1</v>
      </c>
      <c r="AB134">
        <v>2025</v>
      </c>
      <c r="AC134">
        <v>-8.6000000000000103</v>
      </c>
    </row>
    <row r="135" spans="1:29" x14ac:dyDescent="0.45">
      <c r="A135" t="s">
        <v>57</v>
      </c>
      <c r="B135">
        <v>3.1</v>
      </c>
      <c r="C135" t="s">
        <v>19</v>
      </c>
      <c r="D135">
        <v>1.3412693611309401</v>
      </c>
      <c r="E135">
        <v>1.3412693611309401</v>
      </c>
      <c r="F135">
        <v>1.40886819992761</v>
      </c>
      <c r="G135">
        <v>1.2001211755844301</v>
      </c>
      <c r="H135">
        <v>1.32288202444348</v>
      </c>
      <c r="I135">
        <v>1733.95780638056</v>
      </c>
      <c r="J135" t="s">
        <v>19</v>
      </c>
      <c r="K135">
        <v>68.900000000000006</v>
      </c>
      <c r="L135">
        <v>332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110</v>
      </c>
      <c r="T135">
        <v>45</v>
      </c>
      <c r="U135">
        <v>0</v>
      </c>
      <c r="V135">
        <v>1</v>
      </c>
      <c r="W135">
        <v>94.8</v>
      </c>
      <c r="X135">
        <v>52</v>
      </c>
      <c r="Y135">
        <v>200</v>
      </c>
      <c r="Z135">
        <v>1</v>
      </c>
      <c r="AB135">
        <v>2025</v>
      </c>
      <c r="AC135">
        <v>15.2</v>
      </c>
    </row>
    <row r="136" spans="1:29" x14ac:dyDescent="0.45">
      <c r="A136" t="s">
        <v>108</v>
      </c>
      <c r="B136">
        <v>3.1</v>
      </c>
      <c r="C136" t="s">
        <v>70</v>
      </c>
      <c r="D136">
        <v>0.74136875892438603</v>
      </c>
      <c r="E136">
        <v>0.74136875892438603</v>
      </c>
      <c r="F136">
        <v>0.82125915436822605</v>
      </c>
      <c r="G136">
        <v>0.66621512730238397</v>
      </c>
      <c r="H136">
        <v>0.74255294987984499</v>
      </c>
      <c r="I136">
        <v>1633.5173518004499</v>
      </c>
      <c r="J136" t="s">
        <v>70</v>
      </c>
      <c r="K136">
        <v>70.2</v>
      </c>
      <c r="L136">
        <v>246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106.5</v>
      </c>
      <c r="T136">
        <v>88</v>
      </c>
      <c r="U136">
        <v>0</v>
      </c>
      <c r="V136">
        <v>1</v>
      </c>
      <c r="W136">
        <v>98.1</v>
      </c>
      <c r="X136">
        <v>94</v>
      </c>
      <c r="Y136">
        <v>200</v>
      </c>
      <c r="Z136">
        <v>1</v>
      </c>
      <c r="AB136">
        <v>2025</v>
      </c>
      <c r="AC136">
        <v>8.4000000000000092</v>
      </c>
    </row>
    <row r="137" spans="1:29" x14ac:dyDescent="0.45">
      <c r="A137" t="s">
        <v>246</v>
      </c>
      <c r="B137">
        <v>3.1</v>
      </c>
      <c r="C137" t="s">
        <v>61</v>
      </c>
      <c r="D137">
        <v>-0.24670282118053399</v>
      </c>
      <c r="E137">
        <v>-0.24670282118053399</v>
      </c>
      <c r="F137">
        <v>-0.62331588761627899</v>
      </c>
      <c r="G137">
        <v>-0.43428509466674098</v>
      </c>
      <c r="H137">
        <v>-0.38775165616102197</v>
      </c>
      <c r="I137">
        <v>1437.8898821099301</v>
      </c>
      <c r="J137" t="s">
        <v>61</v>
      </c>
      <c r="K137">
        <v>72.2</v>
      </c>
      <c r="L137">
        <v>82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  <c r="S137">
        <v>100.1</v>
      </c>
      <c r="T137">
        <v>193</v>
      </c>
      <c r="U137">
        <v>0</v>
      </c>
      <c r="V137">
        <v>1</v>
      </c>
      <c r="W137">
        <v>102.9</v>
      </c>
      <c r="X137">
        <v>195</v>
      </c>
      <c r="Y137">
        <v>200</v>
      </c>
      <c r="Z137">
        <v>1</v>
      </c>
      <c r="AB137">
        <v>2025</v>
      </c>
      <c r="AC137">
        <v>-2.80000000000001</v>
      </c>
    </row>
    <row r="138" spans="1:29" x14ac:dyDescent="0.45">
      <c r="A138" t="s">
        <v>381</v>
      </c>
      <c r="B138">
        <v>3.1</v>
      </c>
      <c r="C138" t="s">
        <v>287</v>
      </c>
      <c r="D138">
        <v>-1.36710541647807</v>
      </c>
      <c r="E138">
        <v>-1.36710541647807</v>
      </c>
      <c r="F138">
        <v>-1.16527320335999</v>
      </c>
      <c r="G138">
        <v>-1.4912011494291699</v>
      </c>
      <c r="H138">
        <v>-1.34767129643633</v>
      </c>
      <c r="I138">
        <v>1271.7517903692799</v>
      </c>
      <c r="J138" t="s">
        <v>287</v>
      </c>
      <c r="K138">
        <v>72.900000000000006</v>
      </c>
      <c r="L138">
        <v>46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90.1</v>
      </c>
      <c r="T138">
        <v>357</v>
      </c>
      <c r="U138">
        <v>0</v>
      </c>
      <c r="V138">
        <v>1</v>
      </c>
      <c r="W138">
        <v>105.6</v>
      </c>
      <c r="X138">
        <v>273</v>
      </c>
      <c r="Y138">
        <v>200</v>
      </c>
      <c r="Z138">
        <v>1</v>
      </c>
      <c r="AB138">
        <v>2025</v>
      </c>
      <c r="AC138">
        <v>-15.5</v>
      </c>
    </row>
    <row r="139" spans="1:29" x14ac:dyDescent="0.45">
      <c r="A139" t="s">
        <v>101</v>
      </c>
      <c r="B139">
        <v>3.1</v>
      </c>
      <c r="C139" t="s">
        <v>55</v>
      </c>
      <c r="D139">
        <v>0.89134390947602404</v>
      </c>
      <c r="E139">
        <v>0.89134390947602404</v>
      </c>
      <c r="F139">
        <v>0.81963293007239801</v>
      </c>
      <c r="G139">
        <v>0.61173491829401105</v>
      </c>
      <c r="H139">
        <v>0.80351391682961404</v>
      </c>
      <c r="I139">
        <v>1644.06817115529</v>
      </c>
      <c r="J139" t="s">
        <v>55</v>
      </c>
      <c r="K139">
        <v>67</v>
      </c>
      <c r="L139">
        <v>360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105.1</v>
      </c>
      <c r="T139">
        <v>105</v>
      </c>
      <c r="U139">
        <v>0</v>
      </c>
      <c r="V139">
        <v>1</v>
      </c>
      <c r="W139">
        <v>95</v>
      </c>
      <c r="X139">
        <v>56</v>
      </c>
      <c r="Y139">
        <v>200</v>
      </c>
      <c r="Z139">
        <v>1</v>
      </c>
      <c r="AB139">
        <v>2025</v>
      </c>
      <c r="AC139">
        <v>10.1</v>
      </c>
    </row>
    <row r="140" spans="1:29" x14ac:dyDescent="0.45">
      <c r="A140" t="s">
        <v>24</v>
      </c>
      <c r="B140">
        <v>3.1</v>
      </c>
      <c r="C140" t="s">
        <v>8</v>
      </c>
      <c r="D140">
        <v>1.8970596249399601</v>
      </c>
      <c r="E140">
        <v>1.8970596249399601</v>
      </c>
      <c r="F140">
        <v>1.8690896756470901</v>
      </c>
      <c r="G140">
        <v>1.9519480598999801</v>
      </c>
      <c r="H140">
        <v>1.9037892463567501</v>
      </c>
      <c r="I140">
        <v>1834.4983238131899</v>
      </c>
      <c r="J140" t="s">
        <v>8</v>
      </c>
      <c r="K140">
        <v>69.8</v>
      </c>
      <c r="L140">
        <v>284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114.1</v>
      </c>
      <c r="T140">
        <v>13</v>
      </c>
      <c r="U140">
        <v>0</v>
      </c>
      <c r="V140">
        <v>1</v>
      </c>
      <c r="W140">
        <v>92.6</v>
      </c>
      <c r="X140">
        <v>25</v>
      </c>
      <c r="Y140">
        <v>200</v>
      </c>
      <c r="Z140">
        <v>1</v>
      </c>
      <c r="AB140">
        <v>2025</v>
      </c>
      <c r="AC140">
        <v>21.5</v>
      </c>
    </row>
    <row r="141" spans="1:29" x14ac:dyDescent="0.45">
      <c r="A141" t="s">
        <v>213</v>
      </c>
      <c r="B141">
        <v>3.1</v>
      </c>
      <c r="C141" t="s">
        <v>175</v>
      </c>
      <c r="D141">
        <v>-0.26434695653954898</v>
      </c>
      <c r="E141">
        <v>-0.26434695653954898</v>
      </c>
      <c r="F141">
        <v>-0.19117388473810401</v>
      </c>
      <c r="G141">
        <v>-8.5611757013156806E-2</v>
      </c>
      <c r="H141">
        <v>-0.20136988870759001</v>
      </c>
      <c r="I141">
        <v>1470.1479065119299</v>
      </c>
      <c r="J141" t="s">
        <v>175</v>
      </c>
      <c r="K141">
        <v>72.400000000000006</v>
      </c>
      <c r="L141">
        <v>68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102.3</v>
      </c>
      <c r="T141">
        <v>148</v>
      </c>
      <c r="U141">
        <v>0</v>
      </c>
      <c r="V141">
        <v>1</v>
      </c>
      <c r="W141">
        <v>105.3</v>
      </c>
      <c r="X141">
        <v>262</v>
      </c>
      <c r="Y141">
        <v>200</v>
      </c>
      <c r="Z141">
        <v>1</v>
      </c>
      <c r="AB141">
        <v>2025</v>
      </c>
      <c r="AC141">
        <v>-3</v>
      </c>
    </row>
    <row r="142" spans="1:29" x14ac:dyDescent="0.45">
      <c r="A142" t="s">
        <v>53</v>
      </c>
      <c r="B142">
        <v>3.1</v>
      </c>
      <c r="C142" t="s">
        <v>52</v>
      </c>
      <c r="D142">
        <v>1.3942017672079901</v>
      </c>
      <c r="E142">
        <v>1.3942017672079901</v>
      </c>
      <c r="F142">
        <v>1.2737108917854201</v>
      </c>
      <c r="G142">
        <v>1.4289380534195999</v>
      </c>
      <c r="H142">
        <v>1.3727631199052499</v>
      </c>
      <c r="I142">
        <v>1742.5909769775999</v>
      </c>
      <c r="J142" t="s">
        <v>52</v>
      </c>
      <c r="K142">
        <v>70</v>
      </c>
      <c r="L142">
        <v>267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109.2</v>
      </c>
      <c r="T142">
        <v>54</v>
      </c>
      <c r="U142">
        <v>0</v>
      </c>
      <c r="V142">
        <v>1</v>
      </c>
      <c r="W142">
        <v>93.4</v>
      </c>
      <c r="X142">
        <v>32</v>
      </c>
      <c r="Y142">
        <v>200</v>
      </c>
      <c r="Z142">
        <v>1</v>
      </c>
      <c r="AB142">
        <v>2025</v>
      </c>
      <c r="AC142">
        <v>15.8</v>
      </c>
    </row>
    <row r="143" spans="1:29" x14ac:dyDescent="0.45">
      <c r="A143" t="s">
        <v>366</v>
      </c>
      <c r="B143">
        <v>3.1</v>
      </c>
      <c r="C143" t="s">
        <v>154</v>
      </c>
      <c r="D143">
        <v>-1.19948613056742</v>
      </c>
      <c r="E143">
        <v>-1.19948613056742</v>
      </c>
      <c r="F143">
        <v>-1.5086775671624499</v>
      </c>
      <c r="G143">
        <v>-1.1207357281722301</v>
      </c>
      <c r="H143">
        <v>-1.2570963891173801</v>
      </c>
      <c r="I143">
        <v>1287.42804245351</v>
      </c>
      <c r="J143" t="s">
        <v>154</v>
      </c>
      <c r="K143">
        <v>72.7</v>
      </c>
      <c r="L143">
        <v>51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94</v>
      </c>
      <c r="T143">
        <v>324</v>
      </c>
      <c r="U143">
        <v>0</v>
      </c>
      <c r="V143">
        <v>1</v>
      </c>
      <c r="W143">
        <v>107.6</v>
      </c>
      <c r="X143">
        <v>320</v>
      </c>
      <c r="Y143">
        <v>200</v>
      </c>
      <c r="Z143">
        <v>1</v>
      </c>
      <c r="AB143">
        <v>2025</v>
      </c>
      <c r="AC143">
        <v>-13.6</v>
      </c>
    </row>
    <row r="144" spans="1:29" x14ac:dyDescent="0.45">
      <c r="A144" t="s">
        <v>393</v>
      </c>
      <c r="B144">
        <v>3.1</v>
      </c>
      <c r="C144" t="s">
        <v>254</v>
      </c>
      <c r="D144">
        <v>-1.9846501540436501</v>
      </c>
      <c r="E144">
        <v>-1.9846501540436501</v>
      </c>
      <c r="F144">
        <v>-1.6167130678819901</v>
      </c>
      <c r="G144">
        <v>-1.7309140690660101</v>
      </c>
      <c r="H144">
        <v>-1.8292318612588201</v>
      </c>
      <c r="I144">
        <v>1188.4056956126301</v>
      </c>
      <c r="J144" t="s">
        <v>254</v>
      </c>
      <c r="K144">
        <v>71</v>
      </c>
      <c r="L144">
        <v>179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85.5</v>
      </c>
      <c r="T144">
        <v>363</v>
      </c>
      <c r="U144">
        <v>0</v>
      </c>
      <c r="V144">
        <v>1</v>
      </c>
      <c r="W144">
        <v>108</v>
      </c>
      <c r="X144">
        <v>327</v>
      </c>
      <c r="Y144">
        <v>200</v>
      </c>
      <c r="Z144">
        <v>1</v>
      </c>
      <c r="AB144">
        <v>2025</v>
      </c>
      <c r="AC144">
        <v>-22.5</v>
      </c>
    </row>
    <row r="145" spans="1:29" x14ac:dyDescent="0.45">
      <c r="A145" t="s">
        <v>333</v>
      </c>
      <c r="B145">
        <v>3.1</v>
      </c>
      <c r="C145" t="s">
        <v>141</v>
      </c>
      <c r="D145">
        <v>-1.0406889123362699</v>
      </c>
      <c r="E145">
        <v>-1.0406889123362699</v>
      </c>
      <c r="F145">
        <v>-1.1301467585700899</v>
      </c>
      <c r="G145">
        <v>-0.54324551268348598</v>
      </c>
      <c r="H145">
        <v>-0.93869252398152903</v>
      </c>
      <c r="I145">
        <v>1342.5357914118999</v>
      </c>
      <c r="J145" t="s">
        <v>141</v>
      </c>
      <c r="K145">
        <v>71.8</v>
      </c>
      <c r="L145">
        <v>116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96.1</v>
      </c>
      <c r="T145">
        <v>284</v>
      </c>
      <c r="U145">
        <v>0</v>
      </c>
      <c r="V145">
        <v>1</v>
      </c>
      <c r="W145">
        <v>107.9</v>
      </c>
      <c r="X145">
        <v>325</v>
      </c>
      <c r="Y145">
        <v>200</v>
      </c>
      <c r="Z145">
        <v>1</v>
      </c>
      <c r="AB145">
        <v>2025</v>
      </c>
      <c r="AC145">
        <v>-11.8</v>
      </c>
    </row>
    <row r="146" spans="1:29" x14ac:dyDescent="0.45">
      <c r="A146" t="s">
        <v>226</v>
      </c>
      <c r="B146">
        <v>3.1</v>
      </c>
      <c r="C146" t="s">
        <v>175</v>
      </c>
      <c r="D146">
        <v>-0.22023661814200801</v>
      </c>
      <c r="E146">
        <v>-0.22023661814200801</v>
      </c>
      <c r="F146">
        <v>-0.269982521029839</v>
      </c>
      <c r="G146">
        <v>-0.52145342908013703</v>
      </c>
      <c r="H146">
        <v>-0.30797729659849798</v>
      </c>
      <c r="I146">
        <v>1451.69682939121</v>
      </c>
      <c r="J146" t="s">
        <v>175</v>
      </c>
      <c r="K146">
        <v>71.599999999999994</v>
      </c>
      <c r="L146">
        <v>133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100.2</v>
      </c>
      <c r="T146">
        <v>190</v>
      </c>
      <c r="U146">
        <v>0</v>
      </c>
      <c r="V146">
        <v>1</v>
      </c>
      <c r="W146">
        <v>102.7</v>
      </c>
      <c r="X146">
        <v>187</v>
      </c>
      <c r="Y146">
        <v>200</v>
      </c>
      <c r="Z146">
        <v>1</v>
      </c>
      <c r="AB146">
        <v>2025</v>
      </c>
      <c r="AC146">
        <v>-2.5</v>
      </c>
    </row>
    <row r="147" spans="1:29" x14ac:dyDescent="0.45">
      <c r="A147" t="s">
        <v>158</v>
      </c>
      <c r="B147">
        <v>3.1</v>
      </c>
      <c r="C147" t="s">
        <v>135</v>
      </c>
      <c r="D147">
        <v>0.194400562794877</v>
      </c>
      <c r="E147">
        <v>0.194400562794877</v>
      </c>
      <c r="F147">
        <v>9.0605612831879206E-2</v>
      </c>
      <c r="G147">
        <v>0.328437831450474</v>
      </c>
      <c r="H147">
        <v>0.20196114246802699</v>
      </c>
      <c r="I147">
        <v>1539.9544247326501</v>
      </c>
      <c r="J147" t="s">
        <v>135</v>
      </c>
      <c r="K147">
        <v>70.599999999999994</v>
      </c>
      <c r="L147">
        <v>213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102.5</v>
      </c>
      <c r="T147">
        <v>146</v>
      </c>
      <c r="U147">
        <v>0</v>
      </c>
      <c r="V147">
        <v>1</v>
      </c>
      <c r="W147">
        <v>100.3</v>
      </c>
      <c r="X147">
        <v>140</v>
      </c>
      <c r="Y147">
        <v>200</v>
      </c>
      <c r="Z147">
        <v>1</v>
      </c>
      <c r="AB147">
        <v>2025</v>
      </c>
      <c r="AC147">
        <v>2.2000000000000002</v>
      </c>
    </row>
    <row r="148" spans="1:29" x14ac:dyDescent="0.45">
      <c r="A148" t="s">
        <v>279</v>
      </c>
      <c r="B148">
        <v>3</v>
      </c>
      <c r="C148" t="s">
        <v>126</v>
      </c>
      <c r="D148">
        <v>-0.42314417477069599</v>
      </c>
      <c r="E148">
        <v>-0.42314417477069599</v>
      </c>
      <c r="F148">
        <v>-0.97673056541750902</v>
      </c>
      <c r="G148">
        <v>-0.47786926187343898</v>
      </c>
      <c r="H148">
        <v>-0.57522204420808498</v>
      </c>
      <c r="I148">
        <v>1405.44344469869</v>
      </c>
      <c r="J148" t="s">
        <v>126</v>
      </c>
      <c r="K148">
        <v>75.5</v>
      </c>
      <c r="L148">
        <v>2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100.4</v>
      </c>
      <c r="T148">
        <v>186</v>
      </c>
      <c r="U148">
        <v>0</v>
      </c>
      <c r="V148">
        <v>1</v>
      </c>
      <c r="W148">
        <v>105.2</v>
      </c>
      <c r="X148">
        <v>260</v>
      </c>
      <c r="Y148">
        <v>200</v>
      </c>
      <c r="Z148">
        <v>1</v>
      </c>
      <c r="AB148">
        <v>2025</v>
      </c>
      <c r="AC148">
        <v>-4.8</v>
      </c>
    </row>
    <row r="149" spans="1:29" x14ac:dyDescent="0.45">
      <c r="A149" t="s">
        <v>275</v>
      </c>
      <c r="B149">
        <v>3</v>
      </c>
      <c r="C149" t="s">
        <v>276</v>
      </c>
      <c r="D149">
        <v>-0.61722966371987698</v>
      </c>
      <c r="E149">
        <v>-0.61722966371987698</v>
      </c>
      <c r="F149">
        <v>-0.54100183450909001</v>
      </c>
      <c r="G149">
        <v>-0.57593363808850995</v>
      </c>
      <c r="H149">
        <v>-0.58784870000933798</v>
      </c>
      <c r="I149">
        <v>1403.2580862458799</v>
      </c>
      <c r="J149" t="s">
        <v>276</v>
      </c>
      <c r="K149">
        <v>70</v>
      </c>
      <c r="L149">
        <v>270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95.5</v>
      </c>
      <c r="T149">
        <v>298</v>
      </c>
      <c r="U149">
        <v>0</v>
      </c>
      <c r="V149">
        <v>1</v>
      </c>
      <c r="W149">
        <v>102.5</v>
      </c>
      <c r="X149">
        <v>183</v>
      </c>
      <c r="Y149">
        <v>200</v>
      </c>
      <c r="Z149">
        <v>1</v>
      </c>
      <c r="AB149">
        <v>2025</v>
      </c>
      <c r="AC149">
        <v>-7</v>
      </c>
    </row>
    <row r="150" spans="1:29" x14ac:dyDescent="0.45">
      <c r="A150" t="s">
        <v>46</v>
      </c>
      <c r="B150">
        <v>3</v>
      </c>
      <c r="C150" t="s">
        <v>8</v>
      </c>
      <c r="D150">
        <v>1.3589134964899601</v>
      </c>
      <c r="E150">
        <v>1.3589134964899601</v>
      </c>
      <c r="F150">
        <v>1.4851471539813901</v>
      </c>
      <c r="G150">
        <v>1.64685888945309</v>
      </c>
      <c r="H150">
        <v>1.4624582591035999</v>
      </c>
      <c r="I150">
        <v>1758.1149631943599</v>
      </c>
      <c r="J150" t="s">
        <v>8</v>
      </c>
      <c r="K150">
        <v>69.900000000000006</v>
      </c>
      <c r="L150">
        <v>273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113.5</v>
      </c>
      <c r="T150">
        <v>15</v>
      </c>
      <c r="U150">
        <v>0</v>
      </c>
      <c r="V150">
        <v>1</v>
      </c>
      <c r="W150">
        <v>98.1</v>
      </c>
      <c r="X150">
        <v>96</v>
      </c>
      <c r="Y150">
        <v>200</v>
      </c>
      <c r="Z150">
        <v>1</v>
      </c>
      <c r="AB150">
        <v>2025</v>
      </c>
      <c r="AC150">
        <v>15.4</v>
      </c>
    </row>
    <row r="151" spans="1:29" x14ac:dyDescent="0.45">
      <c r="A151" t="s">
        <v>36</v>
      </c>
      <c r="B151">
        <v>3</v>
      </c>
      <c r="C151" t="s">
        <v>8</v>
      </c>
      <c r="D151">
        <v>1.6147534591957</v>
      </c>
      <c r="E151">
        <v>1.6147534591957</v>
      </c>
      <c r="F151">
        <v>1.4714778353170099</v>
      </c>
      <c r="G151">
        <v>1.59237868044472</v>
      </c>
      <c r="H151">
        <v>1.57334085853828</v>
      </c>
      <c r="I151">
        <v>1777.30596909151</v>
      </c>
      <c r="J151" t="s">
        <v>8</v>
      </c>
      <c r="K151">
        <v>73.599999999999994</v>
      </c>
      <c r="L151">
        <v>23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112.1</v>
      </c>
      <c r="T151">
        <v>20</v>
      </c>
      <c r="U151">
        <v>0</v>
      </c>
      <c r="V151">
        <v>1</v>
      </c>
      <c r="W151">
        <v>93.8</v>
      </c>
      <c r="X151">
        <v>38</v>
      </c>
      <c r="Y151">
        <v>200</v>
      </c>
      <c r="Z151">
        <v>1</v>
      </c>
      <c r="AB151">
        <v>2025</v>
      </c>
      <c r="AC151">
        <v>18.3</v>
      </c>
    </row>
    <row r="152" spans="1:29" x14ac:dyDescent="0.45">
      <c r="A152" t="s">
        <v>295</v>
      </c>
      <c r="B152">
        <v>3</v>
      </c>
      <c r="C152" t="s">
        <v>126</v>
      </c>
      <c r="D152">
        <v>-0.72309447587397602</v>
      </c>
      <c r="E152">
        <v>-0.72309447587397602</v>
      </c>
      <c r="F152">
        <v>-0.65980655389878695</v>
      </c>
      <c r="G152">
        <v>-0.60862176349353303</v>
      </c>
      <c r="H152">
        <v>-0.67865431728506798</v>
      </c>
      <c r="I152">
        <v>1387.54190403589</v>
      </c>
      <c r="J152" t="s">
        <v>126</v>
      </c>
      <c r="K152">
        <v>73</v>
      </c>
      <c r="L152">
        <v>42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96.6</v>
      </c>
      <c r="T152">
        <v>276</v>
      </c>
      <c r="U152">
        <v>0</v>
      </c>
      <c r="V152">
        <v>1</v>
      </c>
      <c r="W152">
        <v>104.8</v>
      </c>
      <c r="X152">
        <v>249</v>
      </c>
      <c r="Y152">
        <v>200</v>
      </c>
      <c r="Z152">
        <v>1</v>
      </c>
      <c r="AB152">
        <v>2025</v>
      </c>
      <c r="AC152">
        <v>-8.1999999999999993</v>
      </c>
    </row>
    <row r="153" spans="1:29" x14ac:dyDescent="0.45">
      <c r="A153" t="s">
        <v>149</v>
      </c>
      <c r="B153">
        <v>3</v>
      </c>
      <c r="C153" t="s">
        <v>6</v>
      </c>
      <c r="D153">
        <v>0.39730811942356598</v>
      </c>
      <c r="E153">
        <v>0.39730811942356598</v>
      </c>
      <c r="F153">
        <v>9.9640192253148394E-2</v>
      </c>
      <c r="G153">
        <v>8.8724911813635302E-2</v>
      </c>
      <c r="H153">
        <v>0.24574533572847901</v>
      </c>
      <c r="I153">
        <v>1547.53237398121</v>
      </c>
      <c r="J153" t="s">
        <v>6</v>
      </c>
      <c r="K153">
        <v>70</v>
      </c>
      <c r="L153">
        <v>263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105</v>
      </c>
      <c r="T153">
        <v>107</v>
      </c>
      <c r="U153">
        <v>0</v>
      </c>
      <c r="V153">
        <v>1</v>
      </c>
      <c r="W153">
        <v>100.5</v>
      </c>
      <c r="X153">
        <v>144</v>
      </c>
      <c r="Y153">
        <v>200</v>
      </c>
      <c r="Z153">
        <v>1</v>
      </c>
      <c r="AB153">
        <v>2025</v>
      </c>
      <c r="AC153">
        <v>4.5</v>
      </c>
    </row>
    <row r="154" spans="1:29" x14ac:dyDescent="0.45">
      <c r="A154" t="s">
        <v>342</v>
      </c>
      <c r="B154">
        <v>3</v>
      </c>
      <c r="C154" t="s">
        <v>254</v>
      </c>
      <c r="D154">
        <v>-1.03186684465676</v>
      </c>
      <c r="E154">
        <v>-1.03186684465676</v>
      </c>
      <c r="F154">
        <v>-1.01201059805757</v>
      </c>
      <c r="G154">
        <v>-1.01177531015549</v>
      </c>
      <c r="H154">
        <v>-1.02187989938165</v>
      </c>
      <c r="I154">
        <v>1328.13813641452</v>
      </c>
      <c r="J154" t="s">
        <v>254</v>
      </c>
      <c r="K154">
        <v>73.599999999999994</v>
      </c>
      <c r="L154">
        <v>22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95.3</v>
      </c>
      <c r="T154">
        <v>307</v>
      </c>
      <c r="U154">
        <v>0</v>
      </c>
      <c r="V154">
        <v>1</v>
      </c>
      <c r="W154">
        <v>107</v>
      </c>
      <c r="X154">
        <v>309</v>
      </c>
      <c r="Y154">
        <v>200</v>
      </c>
      <c r="Z154">
        <v>1</v>
      </c>
      <c r="AB154">
        <v>2025</v>
      </c>
      <c r="AC154">
        <v>-11.7</v>
      </c>
    </row>
    <row r="155" spans="1:29" x14ac:dyDescent="0.45">
      <c r="A155" t="s">
        <v>85</v>
      </c>
      <c r="B155">
        <v>3</v>
      </c>
      <c r="C155" t="s">
        <v>8</v>
      </c>
      <c r="D155">
        <v>0.72372462356536904</v>
      </c>
      <c r="E155">
        <v>0.72372462356536904</v>
      </c>
      <c r="F155">
        <v>1.03083429320342</v>
      </c>
      <c r="G155">
        <v>1.45073013702295</v>
      </c>
      <c r="H155">
        <v>0.98225341933927701</v>
      </c>
      <c r="I155">
        <v>1675.0035105521499</v>
      </c>
      <c r="J155" t="s">
        <v>8</v>
      </c>
      <c r="K155">
        <v>72.400000000000006</v>
      </c>
      <c r="L155">
        <v>75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107.3</v>
      </c>
      <c r="T155">
        <v>76</v>
      </c>
      <c r="U155">
        <v>0</v>
      </c>
      <c r="V155">
        <v>1</v>
      </c>
      <c r="W155">
        <v>99.1</v>
      </c>
      <c r="X155">
        <v>111</v>
      </c>
      <c r="Y155">
        <v>200</v>
      </c>
      <c r="Z155">
        <v>1</v>
      </c>
      <c r="AB155">
        <v>2025</v>
      </c>
      <c r="AC155">
        <v>8.1999999999999993</v>
      </c>
    </row>
    <row r="156" spans="1:29" x14ac:dyDescent="0.45">
      <c r="A156" t="s">
        <v>318</v>
      </c>
      <c r="B156">
        <v>3</v>
      </c>
      <c r="C156" t="s">
        <v>254</v>
      </c>
      <c r="D156">
        <v>-0.72309447587397602</v>
      </c>
      <c r="E156">
        <v>-0.72309447587397602</v>
      </c>
      <c r="F156">
        <v>-0.95773084489457805</v>
      </c>
      <c r="G156">
        <v>-0.75027030691530205</v>
      </c>
      <c r="H156">
        <v>-0.78854752588945798</v>
      </c>
      <c r="I156">
        <v>1368.52213695668</v>
      </c>
      <c r="J156" t="s">
        <v>254</v>
      </c>
      <c r="K156">
        <v>72.400000000000006</v>
      </c>
      <c r="L156">
        <v>70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96.8</v>
      </c>
      <c r="T156">
        <v>274</v>
      </c>
      <c r="U156">
        <v>0</v>
      </c>
      <c r="V156">
        <v>1</v>
      </c>
      <c r="W156">
        <v>105</v>
      </c>
      <c r="X156">
        <v>254</v>
      </c>
      <c r="Y156">
        <v>200</v>
      </c>
      <c r="Z156">
        <v>1</v>
      </c>
      <c r="AB156">
        <v>2025</v>
      </c>
      <c r="AC156">
        <v>-8.1999999999999993</v>
      </c>
    </row>
    <row r="157" spans="1:29" x14ac:dyDescent="0.45">
      <c r="A157" t="s">
        <v>102</v>
      </c>
      <c r="B157">
        <v>3</v>
      </c>
      <c r="C157" t="s">
        <v>15</v>
      </c>
      <c r="D157">
        <v>0.80312323268094299</v>
      </c>
      <c r="E157">
        <v>0.80312323268094299</v>
      </c>
      <c r="F157">
        <v>0.75722205543026599</v>
      </c>
      <c r="G157">
        <v>0.84055179612917597</v>
      </c>
      <c r="H157">
        <v>0.80100507923033204</v>
      </c>
      <c r="I157">
        <v>1643.63395408779</v>
      </c>
      <c r="J157" t="s">
        <v>15</v>
      </c>
      <c r="K157">
        <v>70.3</v>
      </c>
      <c r="L157">
        <v>236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104.2</v>
      </c>
      <c r="T157">
        <v>118</v>
      </c>
      <c r="U157">
        <v>0</v>
      </c>
      <c r="V157">
        <v>1</v>
      </c>
      <c r="W157">
        <v>95.1</v>
      </c>
      <c r="X157">
        <v>60</v>
      </c>
      <c r="Y157">
        <v>200</v>
      </c>
      <c r="Z157">
        <v>1</v>
      </c>
      <c r="AB157">
        <v>2025</v>
      </c>
      <c r="AC157">
        <v>9.1000000000000103</v>
      </c>
    </row>
    <row r="158" spans="1:29" x14ac:dyDescent="0.45">
      <c r="A158" t="s">
        <v>269</v>
      </c>
      <c r="B158">
        <v>3</v>
      </c>
      <c r="C158" t="s">
        <v>61</v>
      </c>
      <c r="D158">
        <v>-0.317279362616598</v>
      </c>
      <c r="E158">
        <v>-0.317279362616598</v>
      </c>
      <c r="F158">
        <v>-0.75826540043178403</v>
      </c>
      <c r="G158">
        <v>-0.58682967989018398</v>
      </c>
      <c r="H158">
        <v>-0.494913451388791</v>
      </c>
      <c r="I158">
        <v>1419.34285440089</v>
      </c>
      <c r="J158" t="s">
        <v>61</v>
      </c>
      <c r="K158">
        <v>70.099999999999994</v>
      </c>
      <c r="L158">
        <v>256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99.7</v>
      </c>
      <c r="T158">
        <v>205</v>
      </c>
      <c r="U158">
        <v>0</v>
      </c>
      <c r="V158">
        <v>1</v>
      </c>
      <c r="W158">
        <v>103.3</v>
      </c>
      <c r="X158">
        <v>208</v>
      </c>
      <c r="Y158">
        <v>200</v>
      </c>
      <c r="Z158">
        <v>1</v>
      </c>
      <c r="AB158">
        <v>2025</v>
      </c>
      <c r="AC158">
        <v>-3.5999999999999899</v>
      </c>
    </row>
    <row r="159" spans="1:29" x14ac:dyDescent="0.45">
      <c r="A159" t="s">
        <v>350</v>
      </c>
      <c r="B159">
        <v>3</v>
      </c>
      <c r="C159" t="s">
        <v>135</v>
      </c>
      <c r="D159">
        <v>-1.01422270929775</v>
      </c>
      <c r="E159">
        <v>-1.01422270929775</v>
      </c>
      <c r="F159">
        <v>-1.0214155952351101</v>
      </c>
      <c r="G159">
        <v>-1.16431989537893</v>
      </c>
      <c r="H159">
        <v>-1.05354522730238</v>
      </c>
      <c r="I159">
        <v>1322.6576597846399</v>
      </c>
      <c r="J159" t="s">
        <v>135</v>
      </c>
      <c r="K159">
        <v>71.3</v>
      </c>
      <c r="L159">
        <v>154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97.2</v>
      </c>
      <c r="T159">
        <v>268</v>
      </c>
      <c r="U159">
        <v>0</v>
      </c>
      <c r="V159">
        <v>1</v>
      </c>
      <c r="W159">
        <v>108.7</v>
      </c>
      <c r="X159">
        <v>342</v>
      </c>
      <c r="Y159">
        <v>200</v>
      </c>
      <c r="Z159">
        <v>1</v>
      </c>
      <c r="AB159">
        <v>2025</v>
      </c>
      <c r="AC159">
        <v>-11.5</v>
      </c>
    </row>
    <row r="160" spans="1:29" x14ac:dyDescent="0.45">
      <c r="A160" t="s">
        <v>124</v>
      </c>
      <c r="B160">
        <v>3</v>
      </c>
      <c r="C160" t="s">
        <v>55</v>
      </c>
      <c r="D160">
        <v>0.56492740533422203</v>
      </c>
      <c r="E160">
        <v>0.56492740533422203</v>
      </c>
      <c r="F160">
        <v>0.57192283150002499</v>
      </c>
      <c r="G160">
        <v>0.38291804045884698</v>
      </c>
      <c r="H160">
        <v>0.52117392065682899</v>
      </c>
      <c r="I160">
        <v>1595.2021763176799</v>
      </c>
      <c r="J160" t="s">
        <v>55</v>
      </c>
      <c r="K160">
        <v>71.400000000000006</v>
      </c>
      <c r="L160">
        <v>141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103.7</v>
      </c>
      <c r="T160">
        <v>124</v>
      </c>
      <c r="U160">
        <v>0</v>
      </c>
      <c r="V160">
        <v>1</v>
      </c>
      <c r="W160">
        <v>97.3</v>
      </c>
      <c r="X160">
        <v>86</v>
      </c>
      <c r="Y160">
        <v>200</v>
      </c>
      <c r="Z160">
        <v>1</v>
      </c>
      <c r="AB160">
        <v>2025</v>
      </c>
      <c r="AC160">
        <v>6.4000000000000101</v>
      </c>
    </row>
    <row r="161" spans="1:29" x14ac:dyDescent="0.45">
      <c r="A161" t="s">
        <v>139</v>
      </c>
      <c r="B161">
        <v>3</v>
      </c>
      <c r="C161" t="s">
        <v>126</v>
      </c>
      <c r="D161">
        <v>0.37966398406454899</v>
      </c>
      <c r="E161">
        <v>0.37966398406454899</v>
      </c>
      <c r="F161">
        <v>0.43373893925170398</v>
      </c>
      <c r="G161">
        <v>0.16499720442535701</v>
      </c>
      <c r="H161">
        <v>0.33951602795154001</v>
      </c>
      <c r="I161">
        <v>1563.76173653771</v>
      </c>
      <c r="J161" t="s">
        <v>126</v>
      </c>
      <c r="K161">
        <v>71</v>
      </c>
      <c r="L161">
        <v>185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103.2</v>
      </c>
      <c r="T161">
        <v>134</v>
      </c>
      <c r="U161">
        <v>0</v>
      </c>
      <c r="V161">
        <v>1</v>
      </c>
      <c r="W161">
        <v>98.9</v>
      </c>
      <c r="X161">
        <v>107</v>
      </c>
      <c r="Y161">
        <v>200</v>
      </c>
      <c r="Z161">
        <v>1</v>
      </c>
      <c r="AB161">
        <v>2025</v>
      </c>
      <c r="AC161">
        <v>4.3</v>
      </c>
    </row>
    <row r="162" spans="1:29" x14ac:dyDescent="0.45">
      <c r="A162" t="s">
        <v>144</v>
      </c>
      <c r="B162">
        <v>3</v>
      </c>
      <c r="C162" t="s">
        <v>106</v>
      </c>
      <c r="D162">
        <v>0.37966398406454899</v>
      </c>
      <c r="E162">
        <v>0.37966398406454899</v>
      </c>
      <c r="F162">
        <v>0.23437287516254399</v>
      </c>
      <c r="G162">
        <v>0.21947741343372901</v>
      </c>
      <c r="H162">
        <v>0.30329456418134298</v>
      </c>
      <c r="I162">
        <v>1557.49270669569</v>
      </c>
      <c r="J162" t="s">
        <v>106</v>
      </c>
      <c r="K162">
        <v>69.5</v>
      </c>
      <c r="L162">
        <v>312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104.2</v>
      </c>
      <c r="T162">
        <v>117</v>
      </c>
      <c r="U162">
        <v>0</v>
      </c>
      <c r="V162">
        <v>1</v>
      </c>
      <c r="W162">
        <v>99.9</v>
      </c>
      <c r="X162">
        <v>132</v>
      </c>
      <c r="Y162">
        <v>200</v>
      </c>
      <c r="Z162">
        <v>1</v>
      </c>
      <c r="AB162">
        <v>2025</v>
      </c>
      <c r="AC162">
        <v>4.3</v>
      </c>
    </row>
    <row r="163" spans="1:29" x14ac:dyDescent="0.45">
      <c r="A163" t="s">
        <v>206</v>
      </c>
      <c r="B163">
        <v>3</v>
      </c>
      <c r="C163" t="s">
        <v>190</v>
      </c>
      <c r="D163">
        <v>-0.105549738308402</v>
      </c>
      <c r="E163">
        <v>-0.105549738308402</v>
      </c>
      <c r="F163">
        <v>-0.118337105443828</v>
      </c>
      <c r="G163">
        <v>-0.19457217502990201</v>
      </c>
      <c r="H163">
        <v>-0.13100218927263299</v>
      </c>
      <c r="I163">
        <v>1482.3267960916401</v>
      </c>
      <c r="J163" t="s">
        <v>190</v>
      </c>
      <c r="K163">
        <v>69.599999999999994</v>
      </c>
      <c r="L163">
        <v>299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103.2</v>
      </c>
      <c r="T163">
        <v>133</v>
      </c>
      <c r="U163">
        <v>0</v>
      </c>
      <c r="V163">
        <v>1</v>
      </c>
      <c r="W163">
        <v>104.4</v>
      </c>
      <c r="X163">
        <v>242</v>
      </c>
      <c r="Y163">
        <v>200</v>
      </c>
      <c r="Z163">
        <v>1</v>
      </c>
      <c r="AB163">
        <v>2025</v>
      </c>
      <c r="AC163">
        <v>-1.2</v>
      </c>
    </row>
    <row r="164" spans="1:29" x14ac:dyDescent="0.45">
      <c r="A164" t="s">
        <v>270</v>
      </c>
      <c r="B164">
        <v>3</v>
      </c>
      <c r="C164" t="s">
        <v>135</v>
      </c>
      <c r="D164">
        <v>-0.53783105460430303</v>
      </c>
      <c r="E164">
        <v>-0.53783105460430303</v>
      </c>
      <c r="F164">
        <v>-0.58762026432284098</v>
      </c>
      <c r="G164">
        <v>-0.40159696926171801</v>
      </c>
      <c r="H164">
        <v>-0.516219835698291</v>
      </c>
      <c r="I164">
        <v>1415.65525193652</v>
      </c>
      <c r="J164" t="s">
        <v>135</v>
      </c>
      <c r="K164">
        <v>70.7</v>
      </c>
      <c r="L164">
        <v>204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99</v>
      </c>
      <c r="T164">
        <v>230</v>
      </c>
      <c r="U164">
        <v>0</v>
      </c>
      <c r="V164">
        <v>1</v>
      </c>
      <c r="W164">
        <v>105.1</v>
      </c>
      <c r="X164">
        <v>255</v>
      </c>
      <c r="Y164">
        <v>200</v>
      </c>
      <c r="Z164">
        <v>1</v>
      </c>
      <c r="AB164">
        <v>2025</v>
      </c>
      <c r="AC164">
        <v>-6.0999999999999899</v>
      </c>
    </row>
    <row r="165" spans="1:29" x14ac:dyDescent="0.45">
      <c r="A165" t="s">
        <v>228</v>
      </c>
      <c r="B165">
        <v>3</v>
      </c>
      <c r="C165" t="s">
        <v>129</v>
      </c>
      <c r="D165">
        <v>-0.21141455046249999</v>
      </c>
      <c r="E165">
        <v>-0.21141455046249999</v>
      </c>
      <c r="F165">
        <v>-0.38928414228770702</v>
      </c>
      <c r="G165">
        <v>-0.36890884385669398</v>
      </c>
      <c r="H165">
        <v>-0.29525552176735098</v>
      </c>
      <c r="I165">
        <v>1453.89865057012</v>
      </c>
      <c r="J165" t="s">
        <v>129</v>
      </c>
      <c r="K165">
        <v>71.2</v>
      </c>
      <c r="L165">
        <v>162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101.1</v>
      </c>
      <c r="T165">
        <v>173</v>
      </c>
      <c r="U165">
        <v>0</v>
      </c>
      <c r="V165">
        <v>1</v>
      </c>
      <c r="W165">
        <v>103.5</v>
      </c>
      <c r="X165">
        <v>217</v>
      </c>
      <c r="Y165">
        <v>200</v>
      </c>
      <c r="Z165">
        <v>1</v>
      </c>
      <c r="AB165">
        <v>2025</v>
      </c>
      <c r="AC165">
        <v>-2.4000000000000101</v>
      </c>
    </row>
    <row r="166" spans="1:29" x14ac:dyDescent="0.45">
      <c r="A166" t="s">
        <v>291</v>
      </c>
      <c r="B166">
        <v>3</v>
      </c>
      <c r="C166" t="s">
        <v>208</v>
      </c>
      <c r="D166">
        <v>-0.67016206979692605</v>
      </c>
      <c r="E166">
        <v>-0.67016206979692605</v>
      </c>
      <c r="F166">
        <v>-0.562025300822384</v>
      </c>
      <c r="G166">
        <v>-0.61951780529520795</v>
      </c>
      <c r="H166">
        <v>-0.63046681142786098</v>
      </c>
      <c r="I166">
        <v>1395.8819566121199</v>
      </c>
      <c r="J166" t="s">
        <v>208</v>
      </c>
      <c r="K166">
        <v>71.400000000000006</v>
      </c>
      <c r="L166">
        <v>139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100</v>
      </c>
      <c r="T166">
        <v>198</v>
      </c>
      <c r="U166">
        <v>0</v>
      </c>
      <c r="V166">
        <v>1</v>
      </c>
      <c r="W166">
        <v>107.6</v>
      </c>
      <c r="X166">
        <v>321</v>
      </c>
      <c r="Y166">
        <v>200</v>
      </c>
      <c r="Z166">
        <v>1</v>
      </c>
      <c r="AB166">
        <v>2025</v>
      </c>
      <c r="AC166">
        <v>-7.5999999999999899</v>
      </c>
    </row>
    <row r="167" spans="1:29" x14ac:dyDescent="0.45">
      <c r="A167" t="s">
        <v>179</v>
      </c>
      <c r="B167">
        <v>3</v>
      </c>
      <c r="C167" t="s">
        <v>61</v>
      </c>
      <c r="D167">
        <v>0.16793435975635301</v>
      </c>
      <c r="E167">
        <v>0.16793435975635301</v>
      </c>
      <c r="F167">
        <v>0.107364757658334</v>
      </c>
      <c r="G167">
        <v>-0.31442863484832201</v>
      </c>
      <c r="H167">
        <v>3.2201210580679498E-2</v>
      </c>
      <c r="I167">
        <v>1510.57322452125</v>
      </c>
      <c r="J167" t="s">
        <v>61</v>
      </c>
      <c r="K167">
        <v>68.7</v>
      </c>
      <c r="L167">
        <v>334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102.7</v>
      </c>
      <c r="T167">
        <v>142</v>
      </c>
      <c r="U167">
        <v>0</v>
      </c>
      <c r="V167">
        <v>1</v>
      </c>
      <c r="W167">
        <v>100.8</v>
      </c>
      <c r="X167">
        <v>147</v>
      </c>
      <c r="Y167">
        <v>200</v>
      </c>
      <c r="Z167">
        <v>1</v>
      </c>
      <c r="AB167">
        <v>2025</v>
      </c>
      <c r="AC167">
        <v>1.9000000000000099</v>
      </c>
    </row>
    <row r="168" spans="1:29" x14ac:dyDescent="0.45">
      <c r="A168" t="s">
        <v>297</v>
      </c>
      <c r="B168">
        <v>3</v>
      </c>
      <c r="C168" t="s">
        <v>135</v>
      </c>
      <c r="D168">
        <v>-0.67016206979692605</v>
      </c>
      <c r="E168">
        <v>-0.67016206979692605</v>
      </c>
      <c r="F168">
        <v>-0.78564921065765303</v>
      </c>
      <c r="G168">
        <v>-0.71758218151027797</v>
      </c>
      <c r="H168">
        <v>-0.71088888294044605</v>
      </c>
      <c r="I168">
        <v>1381.96290658508</v>
      </c>
      <c r="J168" t="s">
        <v>135</v>
      </c>
      <c r="K168">
        <v>71.8</v>
      </c>
      <c r="L168">
        <v>115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99.2</v>
      </c>
      <c r="T168">
        <v>224</v>
      </c>
      <c r="U168">
        <v>0</v>
      </c>
      <c r="V168">
        <v>1</v>
      </c>
      <c r="W168">
        <v>106.8</v>
      </c>
      <c r="X168">
        <v>305</v>
      </c>
      <c r="Y168">
        <v>200</v>
      </c>
      <c r="Z168">
        <v>1</v>
      </c>
      <c r="AB168">
        <v>2025</v>
      </c>
      <c r="AC168">
        <v>-7.5999999999999899</v>
      </c>
    </row>
    <row r="169" spans="1:29" x14ac:dyDescent="0.45">
      <c r="A169" t="s">
        <v>58</v>
      </c>
      <c r="B169">
        <v>3</v>
      </c>
      <c r="C169" t="s">
        <v>6</v>
      </c>
      <c r="D169">
        <v>1.2530486843358599</v>
      </c>
      <c r="E169">
        <v>1.2530486843358599</v>
      </c>
      <c r="F169">
        <v>1.6727682648229001</v>
      </c>
      <c r="G169">
        <v>1.09116075756769</v>
      </c>
      <c r="H169">
        <v>1.31750659776558</v>
      </c>
      <c r="I169">
        <v>1733.0274544082799</v>
      </c>
      <c r="J169" t="s">
        <v>6</v>
      </c>
      <c r="K169">
        <v>71.7</v>
      </c>
      <c r="L169">
        <v>121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110.3</v>
      </c>
      <c r="T169">
        <v>41</v>
      </c>
      <c r="U169">
        <v>0</v>
      </c>
      <c r="V169">
        <v>1</v>
      </c>
      <c r="W169">
        <v>96.1</v>
      </c>
      <c r="X169">
        <v>76</v>
      </c>
      <c r="Y169">
        <v>200</v>
      </c>
      <c r="Z169">
        <v>1</v>
      </c>
      <c r="AB169">
        <v>2025</v>
      </c>
      <c r="AC169">
        <v>14.2</v>
      </c>
    </row>
    <row r="170" spans="1:29" x14ac:dyDescent="0.45">
      <c r="A170" t="s">
        <v>312</v>
      </c>
      <c r="B170">
        <v>3</v>
      </c>
      <c r="C170" t="s">
        <v>190</v>
      </c>
      <c r="D170">
        <v>-0.61722966371987698</v>
      </c>
      <c r="E170">
        <v>-0.61722966371987698</v>
      </c>
      <c r="F170">
        <v>-0.751055806053612</v>
      </c>
      <c r="G170">
        <v>-0.772062390518651</v>
      </c>
      <c r="H170">
        <v>-0.68939438100300399</v>
      </c>
      <c r="I170">
        <v>1385.6830675079</v>
      </c>
      <c r="J170" t="s">
        <v>190</v>
      </c>
      <c r="K170">
        <v>70.900000000000006</v>
      </c>
      <c r="L170">
        <v>194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99.6</v>
      </c>
      <c r="T170">
        <v>210</v>
      </c>
      <c r="U170">
        <v>0</v>
      </c>
      <c r="V170">
        <v>1</v>
      </c>
      <c r="W170">
        <v>106.6</v>
      </c>
      <c r="X170">
        <v>300</v>
      </c>
      <c r="Y170">
        <v>200</v>
      </c>
      <c r="Z170">
        <v>1</v>
      </c>
      <c r="AB170">
        <v>2025</v>
      </c>
      <c r="AC170">
        <v>-7</v>
      </c>
    </row>
    <row r="171" spans="1:29" x14ac:dyDescent="0.45">
      <c r="A171" t="s">
        <v>299</v>
      </c>
      <c r="B171">
        <v>3</v>
      </c>
      <c r="C171" t="s">
        <v>61</v>
      </c>
      <c r="D171">
        <v>-0.67016206979692705</v>
      </c>
      <c r="E171">
        <v>-0.67016206979692705</v>
      </c>
      <c r="F171">
        <v>-0.80386292277093296</v>
      </c>
      <c r="G171">
        <v>-0.70668613970860406</v>
      </c>
      <c r="H171">
        <v>-0.71271830051834795</v>
      </c>
      <c r="I171">
        <v>1381.64628013779</v>
      </c>
      <c r="J171" t="s">
        <v>61</v>
      </c>
      <c r="K171">
        <v>73.3</v>
      </c>
      <c r="L171">
        <v>30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98.3</v>
      </c>
      <c r="T171">
        <v>247</v>
      </c>
      <c r="U171">
        <v>0</v>
      </c>
      <c r="V171">
        <v>1</v>
      </c>
      <c r="W171">
        <v>105.9</v>
      </c>
      <c r="X171">
        <v>284</v>
      </c>
      <c r="Y171">
        <v>200</v>
      </c>
      <c r="Z171">
        <v>1</v>
      </c>
      <c r="AB171">
        <v>2025</v>
      </c>
      <c r="AC171">
        <v>-7.6000000000000103</v>
      </c>
    </row>
    <row r="172" spans="1:29" x14ac:dyDescent="0.45">
      <c r="A172" t="s">
        <v>150</v>
      </c>
      <c r="B172">
        <v>3</v>
      </c>
      <c r="C172" t="s">
        <v>61</v>
      </c>
      <c r="D172">
        <v>0.33555364566700902</v>
      </c>
      <c r="E172">
        <v>0.33555364566700902</v>
      </c>
      <c r="F172">
        <v>0.220053066779831</v>
      </c>
      <c r="G172">
        <v>4.5140744606937303E-2</v>
      </c>
      <c r="H172">
        <v>0.23407527568019701</v>
      </c>
      <c r="I172">
        <v>1545.5125783383501</v>
      </c>
      <c r="J172" t="s">
        <v>61</v>
      </c>
      <c r="K172">
        <v>71.2</v>
      </c>
      <c r="L172">
        <v>159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100.4</v>
      </c>
      <c r="T172">
        <v>184</v>
      </c>
      <c r="U172">
        <v>0</v>
      </c>
      <c r="V172">
        <v>1</v>
      </c>
      <c r="W172">
        <v>96.6</v>
      </c>
      <c r="X172">
        <v>80</v>
      </c>
      <c r="Y172">
        <v>200</v>
      </c>
      <c r="Z172">
        <v>1</v>
      </c>
      <c r="AB172">
        <v>2025</v>
      </c>
      <c r="AC172">
        <v>3.80000000000001</v>
      </c>
    </row>
    <row r="173" spans="1:29" x14ac:dyDescent="0.45">
      <c r="A173" t="s">
        <v>218</v>
      </c>
      <c r="B173">
        <v>2.9</v>
      </c>
      <c r="C173" t="s">
        <v>190</v>
      </c>
      <c r="D173">
        <v>-0.25552488886004099</v>
      </c>
      <c r="E173">
        <v>-0.25552488886004099</v>
      </c>
      <c r="F173">
        <v>-0.43377944593745998</v>
      </c>
      <c r="G173">
        <v>-4.20275898064588E-2</v>
      </c>
      <c r="H173">
        <v>-0.246714203366</v>
      </c>
      <c r="I173">
        <v>1462.29993925243</v>
      </c>
      <c r="J173" t="s">
        <v>190</v>
      </c>
      <c r="K173">
        <v>71.900000000000006</v>
      </c>
      <c r="L173">
        <v>110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99.8</v>
      </c>
      <c r="T173">
        <v>201</v>
      </c>
      <c r="U173">
        <v>0</v>
      </c>
      <c r="V173">
        <v>1</v>
      </c>
      <c r="W173">
        <v>102.7</v>
      </c>
      <c r="X173">
        <v>189</v>
      </c>
      <c r="Y173">
        <v>200</v>
      </c>
      <c r="Z173">
        <v>1</v>
      </c>
      <c r="AB173">
        <v>2025</v>
      </c>
      <c r="AC173">
        <v>-2.9000000000000101</v>
      </c>
    </row>
    <row r="174" spans="1:29" x14ac:dyDescent="0.45">
      <c r="A174" t="s">
        <v>351</v>
      </c>
      <c r="B174">
        <v>2.9</v>
      </c>
      <c r="C174" t="s">
        <v>276</v>
      </c>
      <c r="D174">
        <v>-1.13773165681086</v>
      </c>
      <c r="E174">
        <v>-1.13773165681086</v>
      </c>
      <c r="F174">
        <v>-1.1467161772287</v>
      </c>
      <c r="G174">
        <v>-0.97908718475046597</v>
      </c>
      <c r="H174">
        <v>-1.10031666890022</v>
      </c>
      <c r="I174">
        <v>1314.5626925300901</v>
      </c>
      <c r="J174" t="s">
        <v>276</v>
      </c>
      <c r="K174">
        <v>71.099999999999994</v>
      </c>
      <c r="L174">
        <v>167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94.5</v>
      </c>
      <c r="T174">
        <v>317</v>
      </c>
      <c r="U174">
        <v>0</v>
      </c>
      <c r="V174">
        <v>1</v>
      </c>
      <c r="W174">
        <v>107.4</v>
      </c>
      <c r="X174">
        <v>317</v>
      </c>
      <c r="Y174">
        <v>200</v>
      </c>
      <c r="Z174">
        <v>1</v>
      </c>
      <c r="AB174">
        <v>2025</v>
      </c>
      <c r="AC174">
        <v>-12.9</v>
      </c>
    </row>
    <row r="175" spans="1:29" x14ac:dyDescent="0.45">
      <c r="A175" t="s">
        <v>62</v>
      </c>
      <c r="B175">
        <v>2.9</v>
      </c>
      <c r="C175" t="s">
        <v>19</v>
      </c>
      <c r="D175">
        <v>1.27951488737438</v>
      </c>
      <c r="E175">
        <v>1.27951488737438</v>
      </c>
      <c r="F175">
        <v>1.3480654804224701</v>
      </c>
      <c r="G175">
        <v>1.12384888297271</v>
      </c>
      <c r="H175">
        <v>1.25773603453599</v>
      </c>
      <c r="I175">
        <v>1722.68266417732</v>
      </c>
      <c r="J175" t="s">
        <v>19</v>
      </c>
      <c r="K175">
        <v>68.8</v>
      </c>
      <c r="L175">
        <v>333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108.2</v>
      </c>
      <c r="T175">
        <v>62</v>
      </c>
      <c r="U175">
        <v>0</v>
      </c>
      <c r="V175">
        <v>1</v>
      </c>
      <c r="W175">
        <v>93.7</v>
      </c>
      <c r="X175">
        <v>37</v>
      </c>
      <c r="Y175">
        <v>200</v>
      </c>
      <c r="Z175">
        <v>1</v>
      </c>
      <c r="AB175">
        <v>2025</v>
      </c>
      <c r="AC175">
        <v>14.5</v>
      </c>
    </row>
    <row r="176" spans="1:29" x14ac:dyDescent="0.45">
      <c r="A176" t="s">
        <v>293</v>
      </c>
      <c r="B176">
        <v>2.9</v>
      </c>
      <c r="C176" t="s">
        <v>154</v>
      </c>
      <c r="D176">
        <v>-0.61722966371987698</v>
      </c>
      <c r="E176">
        <v>-0.61722966371987698</v>
      </c>
      <c r="F176">
        <v>-0.77769878076693599</v>
      </c>
      <c r="G176">
        <v>-0.69579009790692903</v>
      </c>
      <c r="H176">
        <v>-0.67698705152840499</v>
      </c>
      <c r="I176">
        <v>1387.8304660567201</v>
      </c>
      <c r="J176" t="s">
        <v>154</v>
      </c>
      <c r="K176">
        <v>70.8</v>
      </c>
      <c r="L176">
        <v>195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100</v>
      </c>
      <c r="T176">
        <v>194</v>
      </c>
      <c r="U176">
        <v>0</v>
      </c>
      <c r="V176">
        <v>1</v>
      </c>
      <c r="W176">
        <v>107</v>
      </c>
      <c r="X176">
        <v>308</v>
      </c>
      <c r="Y176">
        <v>200</v>
      </c>
      <c r="Z176">
        <v>1</v>
      </c>
      <c r="AB176">
        <v>2025</v>
      </c>
      <c r="AC176">
        <v>-7</v>
      </c>
    </row>
    <row r="177" spans="1:29" x14ac:dyDescent="0.45">
      <c r="A177" t="s">
        <v>198</v>
      </c>
      <c r="B177">
        <v>2.9</v>
      </c>
      <c r="C177" t="s">
        <v>123</v>
      </c>
      <c r="D177">
        <v>-0.24670282118053399</v>
      </c>
      <c r="E177">
        <v>-0.24670282118053399</v>
      </c>
      <c r="F177">
        <v>0.18008408742013399</v>
      </c>
      <c r="G177">
        <v>-4.20275898064588E-2</v>
      </c>
      <c r="H177">
        <v>-8.8837286186847997E-2</v>
      </c>
      <c r="I177">
        <v>1489.62448669321</v>
      </c>
      <c r="J177" t="s">
        <v>123</v>
      </c>
      <c r="K177">
        <v>71.599999999999994</v>
      </c>
      <c r="L177">
        <v>131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102.6</v>
      </c>
      <c r="T177">
        <v>144</v>
      </c>
      <c r="U177">
        <v>0</v>
      </c>
      <c r="V177">
        <v>1</v>
      </c>
      <c r="W177">
        <v>105.4</v>
      </c>
      <c r="X177">
        <v>267</v>
      </c>
      <c r="Y177">
        <v>200</v>
      </c>
      <c r="Z177">
        <v>1</v>
      </c>
      <c r="AB177">
        <v>2025</v>
      </c>
      <c r="AC177">
        <v>-2.80000000000001</v>
      </c>
    </row>
    <row r="178" spans="1:29" x14ac:dyDescent="0.45">
      <c r="A178" t="s">
        <v>317</v>
      </c>
      <c r="B178">
        <v>2.9</v>
      </c>
      <c r="C178" t="s">
        <v>154</v>
      </c>
      <c r="D178">
        <v>-0.88189169410512303</v>
      </c>
      <c r="E178">
        <v>-0.88189169410512303</v>
      </c>
      <c r="F178">
        <v>-0.76799564246849095</v>
      </c>
      <c r="G178">
        <v>-0.60862176349353303</v>
      </c>
      <c r="H178">
        <v>-0.78510019854306701</v>
      </c>
      <c r="I178">
        <v>1369.1187831371601</v>
      </c>
      <c r="J178" t="s">
        <v>154</v>
      </c>
      <c r="K178">
        <v>74.3</v>
      </c>
      <c r="L178">
        <v>10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97.4</v>
      </c>
      <c r="T178">
        <v>262</v>
      </c>
      <c r="U178">
        <v>0</v>
      </c>
      <c r="V178">
        <v>1</v>
      </c>
      <c r="W178">
        <v>107.4</v>
      </c>
      <c r="X178">
        <v>316</v>
      </c>
      <c r="Y178">
        <v>200</v>
      </c>
      <c r="Z178">
        <v>1</v>
      </c>
      <c r="AB178">
        <v>2025</v>
      </c>
      <c r="AC178">
        <v>-10</v>
      </c>
    </row>
    <row r="179" spans="1:29" x14ac:dyDescent="0.45">
      <c r="A179" t="s">
        <v>376</v>
      </c>
      <c r="B179">
        <v>2.9</v>
      </c>
      <c r="C179" t="s">
        <v>276</v>
      </c>
      <c r="D179">
        <v>-1.36710541647807</v>
      </c>
      <c r="E179">
        <v>-1.36710541647807</v>
      </c>
      <c r="F179">
        <v>-1.39975667765962</v>
      </c>
      <c r="G179">
        <v>-1.3931367732141</v>
      </c>
      <c r="H179">
        <v>-1.38177607095747</v>
      </c>
      <c r="I179">
        <v>1265.8491065190401</v>
      </c>
      <c r="J179" t="s">
        <v>276</v>
      </c>
      <c r="K179">
        <v>72.900000000000006</v>
      </c>
      <c r="L179">
        <v>45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93.6</v>
      </c>
      <c r="T179">
        <v>330</v>
      </c>
      <c r="U179">
        <v>0</v>
      </c>
      <c r="V179">
        <v>1</v>
      </c>
      <c r="W179">
        <v>109.1</v>
      </c>
      <c r="X179">
        <v>346</v>
      </c>
      <c r="Y179">
        <v>200</v>
      </c>
      <c r="Z179">
        <v>1</v>
      </c>
      <c r="AB179">
        <v>2025</v>
      </c>
      <c r="AC179">
        <v>-15.5</v>
      </c>
    </row>
    <row r="180" spans="1:29" x14ac:dyDescent="0.45">
      <c r="A180" t="s">
        <v>241</v>
      </c>
      <c r="B180">
        <v>2.9</v>
      </c>
      <c r="C180" t="s">
        <v>208</v>
      </c>
      <c r="D180">
        <v>-0.405500039411681</v>
      </c>
      <c r="E180">
        <v>-0.405500039411681</v>
      </c>
      <c r="F180">
        <v>-0.46154270849902201</v>
      </c>
      <c r="G180">
        <v>-0.21636425863325101</v>
      </c>
      <c r="H180">
        <v>-0.37222676148890899</v>
      </c>
      <c r="I180">
        <v>1440.57685325531</v>
      </c>
      <c r="J180" t="s">
        <v>208</v>
      </c>
      <c r="K180">
        <v>69.7</v>
      </c>
      <c r="L180">
        <v>290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100.8</v>
      </c>
      <c r="T180">
        <v>178</v>
      </c>
      <c r="U180">
        <v>0</v>
      </c>
      <c r="V180">
        <v>1</v>
      </c>
      <c r="W180">
        <v>105.4</v>
      </c>
      <c r="X180">
        <v>266</v>
      </c>
      <c r="Y180">
        <v>200</v>
      </c>
      <c r="Z180">
        <v>1</v>
      </c>
      <c r="AB180">
        <v>2025</v>
      </c>
      <c r="AC180">
        <v>-4.6000000000000103</v>
      </c>
    </row>
    <row r="181" spans="1:29" x14ac:dyDescent="0.45">
      <c r="A181" t="s">
        <v>97</v>
      </c>
      <c r="B181">
        <v>2.9</v>
      </c>
      <c r="C181" t="s">
        <v>6</v>
      </c>
      <c r="D181">
        <v>1.0060307893096301</v>
      </c>
      <c r="E181">
        <v>1.0060307893096301</v>
      </c>
      <c r="F181">
        <v>0.74591076199483697</v>
      </c>
      <c r="G181">
        <v>0.64442304369903503</v>
      </c>
      <c r="H181">
        <v>0.85059884607828296</v>
      </c>
      <c r="I181">
        <v>1652.2173952850001</v>
      </c>
      <c r="J181" t="s">
        <v>6</v>
      </c>
      <c r="K181">
        <v>70.400000000000006</v>
      </c>
      <c r="L181">
        <v>230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108.6</v>
      </c>
      <c r="T181">
        <v>58</v>
      </c>
      <c r="U181">
        <v>0</v>
      </c>
      <c r="V181">
        <v>1</v>
      </c>
      <c r="W181">
        <v>97.2</v>
      </c>
      <c r="X181">
        <v>85</v>
      </c>
      <c r="Y181">
        <v>200</v>
      </c>
      <c r="Z181">
        <v>1</v>
      </c>
      <c r="AB181">
        <v>2025</v>
      </c>
      <c r="AC181">
        <v>11.4</v>
      </c>
    </row>
    <row r="182" spans="1:29" x14ac:dyDescent="0.45">
      <c r="A182" t="s">
        <v>330</v>
      </c>
      <c r="B182">
        <v>2.9</v>
      </c>
      <c r="C182" t="s">
        <v>276</v>
      </c>
      <c r="D182">
        <v>-0.87306962642561503</v>
      </c>
      <c r="E182">
        <v>-0.87306962642561503</v>
      </c>
      <c r="F182">
        <v>-0.97507723738341501</v>
      </c>
      <c r="G182">
        <v>-0.97908718475046597</v>
      </c>
      <c r="H182">
        <v>-0.92507591874627804</v>
      </c>
      <c r="I182">
        <v>1344.8924853629901</v>
      </c>
      <c r="J182" t="s">
        <v>276</v>
      </c>
      <c r="K182">
        <v>69</v>
      </c>
      <c r="L182">
        <v>328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95.5</v>
      </c>
      <c r="T182">
        <v>299</v>
      </c>
      <c r="U182">
        <v>0</v>
      </c>
      <c r="V182">
        <v>1</v>
      </c>
      <c r="W182">
        <v>105.4</v>
      </c>
      <c r="X182">
        <v>264</v>
      </c>
      <c r="Y182">
        <v>200</v>
      </c>
      <c r="Z182">
        <v>1</v>
      </c>
      <c r="AB182">
        <v>2025</v>
      </c>
      <c r="AC182">
        <v>-9.9000000000000092</v>
      </c>
    </row>
    <row r="183" spans="1:29" x14ac:dyDescent="0.45">
      <c r="A183" t="s">
        <v>238</v>
      </c>
      <c r="B183">
        <v>2.9</v>
      </c>
      <c r="C183" t="s">
        <v>135</v>
      </c>
      <c r="D183">
        <v>-0.36138970101413898</v>
      </c>
      <c r="E183">
        <v>-0.36138970101413898</v>
      </c>
      <c r="F183">
        <v>-0.51453955138419005</v>
      </c>
      <c r="G183">
        <v>-0.19457217502990201</v>
      </c>
      <c r="H183">
        <v>-0.35797278211059202</v>
      </c>
      <c r="I183">
        <v>1443.04386073621</v>
      </c>
      <c r="J183" t="s">
        <v>135</v>
      </c>
      <c r="K183">
        <v>70.900000000000006</v>
      </c>
      <c r="L183">
        <v>187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99.2</v>
      </c>
      <c r="T183">
        <v>223</v>
      </c>
      <c r="U183">
        <v>0</v>
      </c>
      <c r="V183">
        <v>1</v>
      </c>
      <c r="W183">
        <v>103.3</v>
      </c>
      <c r="X183">
        <v>209</v>
      </c>
      <c r="Y183">
        <v>200</v>
      </c>
      <c r="Z183">
        <v>1</v>
      </c>
      <c r="AB183">
        <v>2025</v>
      </c>
      <c r="AC183">
        <v>-4.0999999999999899</v>
      </c>
    </row>
    <row r="184" spans="1:29" x14ac:dyDescent="0.45">
      <c r="A184" t="s">
        <v>145</v>
      </c>
      <c r="B184">
        <v>2.9</v>
      </c>
      <c r="C184" t="s">
        <v>141</v>
      </c>
      <c r="D184">
        <v>0.185578495115368</v>
      </c>
      <c r="E184">
        <v>0.185578495115368</v>
      </c>
      <c r="F184">
        <v>0.36134485434906899</v>
      </c>
      <c r="G184">
        <v>0.40471012406219598</v>
      </c>
      <c r="H184">
        <v>0.28430299216049998</v>
      </c>
      <c r="I184">
        <v>1554.2057403681799</v>
      </c>
      <c r="J184" t="s">
        <v>141</v>
      </c>
      <c r="K184">
        <v>71.099999999999994</v>
      </c>
      <c r="L184">
        <v>174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104</v>
      </c>
      <c r="T184">
        <v>121</v>
      </c>
      <c r="U184">
        <v>0</v>
      </c>
      <c r="V184">
        <v>1</v>
      </c>
      <c r="W184">
        <v>101.9</v>
      </c>
      <c r="X184">
        <v>168</v>
      </c>
      <c r="Y184">
        <v>200</v>
      </c>
      <c r="Z184">
        <v>1</v>
      </c>
      <c r="AB184">
        <v>2025</v>
      </c>
      <c r="AC184">
        <v>2.0999999999999899</v>
      </c>
    </row>
    <row r="185" spans="1:29" x14ac:dyDescent="0.45">
      <c r="A185" t="s">
        <v>289</v>
      </c>
      <c r="B185">
        <v>2.9</v>
      </c>
      <c r="C185" t="s">
        <v>208</v>
      </c>
      <c r="D185">
        <v>-0.59076346068135299</v>
      </c>
      <c r="E185">
        <v>-0.59076346068135299</v>
      </c>
      <c r="F185">
        <v>-0.71406823790293295</v>
      </c>
      <c r="G185">
        <v>-0.61951780529520795</v>
      </c>
      <c r="H185">
        <v>-0.62877824114021097</v>
      </c>
      <c r="I185">
        <v>1396.17420591466</v>
      </c>
      <c r="J185" t="s">
        <v>208</v>
      </c>
      <c r="K185">
        <v>70.5</v>
      </c>
      <c r="L185">
        <v>222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99.5</v>
      </c>
      <c r="T185">
        <v>214</v>
      </c>
      <c r="U185">
        <v>0</v>
      </c>
      <c r="V185">
        <v>1</v>
      </c>
      <c r="W185">
        <v>106.2</v>
      </c>
      <c r="X185">
        <v>290</v>
      </c>
      <c r="Y185">
        <v>200</v>
      </c>
      <c r="Z185">
        <v>1</v>
      </c>
      <c r="AB185">
        <v>2025</v>
      </c>
      <c r="AC185">
        <v>-6.7</v>
      </c>
    </row>
    <row r="186" spans="1:29" x14ac:dyDescent="0.45">
      <c r="A186" t="s">
        <v>363</v>
      </c>
      <c r="B186">
        <v>2.9</v>
      </c>
      <c r="C186" t="s">
        <v>254</v>
      </c>
      <c r="D186">
        <v>-1.2259523336059399</v>
      </c>
      <c r="E186">
        <v>-1.2259523336059399</v>
      </c>
      <c r="F186">
        <v>-1.02008751206018</v>
      </c>
      <c r="G186">
        <v>-1.27328031339568</v>
      </c>
      <c r="H186">
        <v>-1.18631812316694</v>
      </c>
      <c r="I186">
        <v>1299.6779908328799</v>
      </c>
      <c r="J186" t="s">
        <v>254</v>
      </c>
      <c r="K186">
        <v>71.900000000000006</v>
      </c>
      <c r="L186">
        <v>111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91.2</v>
      </c>
      <c r="T186">
        <v>351</v>
      </c>
      <c r="U186">
        <v>0</v>
      </c>
      <c r="V186">
        <v>1</v>
      </c>
      <c r="W186">
        <v>105.1</v>
      </c>
      <c r="X186">
        <v>256</v>
      </c>
      <c r="Y186">
        <v>200</v>
      </c>
      <c r="Z186">
        <v>1</v>
      </c>
      <c r="AB186">
        <v>2025</v>
      </c>
      <c r="AC186">
        <v>-13.9</v>
      </c>
    </row>
    <row r="187" spans="1:29" x14ac:dyDescent="0.45">
      <c r="A187" t="s">
        <v>128</v>
      </c>
      <c r="B187">
        <v>2.9</v>
      </c>
      <c r="C187" t="s">
        <v>129</v>
      </c>
      <c r="D187">
        <v>0.31790951030799097</v>
      </c>
      <c r="E187">
        <v>0.31790951030799097</v>
      </c>
      <c r="F187">
        <v>0.60914529871565504</v>
      </c>
      <c r="G187">
        <v>0.480982416673917</v>
      </c>
      <c r="H187">
        <v>0.43148668400138901</v>
      </c>
      <c r="I187">
        <v>1579.67955783354</v>
      </c>
      <c r="J187" t="s">
        <v>129</v>
      </c>
      <c r="K187">
        <v>71.3</v>
      </c>
      <c r="L187">
        <v>152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106.6</v>
      </c>
      <c r="T187">
        <v>84</v>
      </c>
      <c r="U187">
        <v>0</v>
      </c>
      <c r="V187">
        <v>1</v>
      </c>
      <c r="W187">
        <v>103</v>
      </c>
      <c r="X187">
        <v>198</v>
      </c>
      <c r="Y187">
        <v>200</v>
      </c>
      <c r="Z187">
        <v>1</v>
      </c>
      <c r="AB187">
        <v>2025</v>
      </c>
      <c r="AC187">
        <v>3.5999999999999899</v>
      </c>
    </row>
    <row r="188" spans="1:29" x14ac:dyDescent="0.45">
      <c r="A188" t="s">
        <v>321</v>
      </c>
      <c r="B188">
        <v>2.9</v>
      </c>
      <c r="C188" t="s">
        <v>117</v>
      </c>
      <c r="D188">
        <v>-0.84660342338709105</v>
      </c>
      <c r="E188">
        <v>-0.84660342338709105</v>
      </c>
      <c r="F188">
        <v>-0.72189218368175201</v>
      </c>
      <c r="G188">
        <v>-0.92460697574209405</v>
      </c>
      <c r="H188">
        <v>-0.83492650154950698</v>
      </c>
      <c r="I188">
        <v>1360.49509574432</v>
      </c>
      <c r="J188" t="s">
        <v>117</v>
      </c>
      <c r="K188">
        <v>68.400000000000006</v>
      </c>
      <c r="L188">
        <v>339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93.8</v>
      </c>
      <c r="T188">
        <v>327</v>
      </c>
      <c r="U188">
        <v>0</v>
      </c>
      <c r="V188">
        <v>1</v>
      </c>
      <c r="W188">
        <v>103.4</v>
      </c>
      <c r="X188">
        <v>211</v>
      </c>
      <c r="Y188">
        <v>200</v>
      </c>
      <c r="Z188">
        <v>1</v>
      </c>
      <c r="AB188">
        <v>2025</v>
      </c>
      <c r="AC188">
        <v>-9.6000000000000103</v>
      </c>
    </row>
    <row r="189" spans="1:29" x14ac:dyDescent="0.45">
      <c r="A189" t="s">
        <v>142</v>
      </c>
      <c r="B189">
        <v>2.9</v>
      </c>
      <c r="C189" t="s">
        <v>143</v>
      </c>
      <c r="D189">
        <v>0.40613018710307502</v>
      </c>
      <c r="E189">
        <v>0.40613018710307502</v>
      </c>
      <c r="F189">
        <v>0.11480925110146099</v>
      </c>
      <c r="G189">
        <v>0.40471012406219598</v>
      </c>
      <c r="H189">
        <v>0.33294493734245101</v>
      </c>
      <c r="I189">
        <v>1562.6244450305401</v>
      </c>
      <c r="J189" t="s">
        <v>143</v>
      </c>
      <c r="K189">
        <v>69.599999999999994</v>
      </c>
      <c r="L189">
        <v>298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107.7</v>
      </c>
      <c r="T189">
        <v>69</v>
      </c>
      <c r="U189">
        <v>0</v>
      </c>
      <c r="V189">
        <v>1</v>
      </c>
      <c r="W189">
        <v>103.1</v>
      </c>
      <c r="X189">
        <v>201</v>
      </c>
      <c r="Y189">
        <v>200</v>
      </c>
      <c r="Z189">
        <v>1</v>
      </c>
      <c r="AB189">
        <v>2025</v>
      </c>
      <c r="AC189">
        <v>4.6000000000000103</v>
      </c>
    </row>
    <row r="190" spans="1:29" x14ac:dyDescent="0.45">
      <c r="A190" t="s">
        <v>127</v>
      </c>
      <c r="B190">
        <v>2.9</v>
      </c>
      <c r="C190" t="s">
        <v>55</v>
      </c>
      <c r="D190">
        <v>0.52963913461618894</v>
      </c>
      <c r="E190">
        <v>0.52963913461618894</v>
      </c>
      <c r="F190">
        <v>0.62441373793760102</v>
      </c>
      <c r="G190">
        <v>0.110516995416984</v>
      </c>
      <c r="H190">
        <v>0.44855225064674098</v>
      </c>
      <c r="I190">
        <v>1582.63318078068</v>
      </c>
      <c r="J190" t="s">
        <v>55</v>
      </c>
      <c r="K190">
        <v>71.3</v>
      </c>
      <c r="L190">
        <v>149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106.3</v>
      </c>
      <c r="T190">
        <v>92</v>
      </c>
      <c r="U190">
        <v>0</v>
      </c>
      <c r="V190">
        <v>1</v>
      </c>
      <c r="W190">
        <v>100.3</v>
      </c>
      <c r="X190">
        <v>138</v>
      </c>
      <c r="Y190">
        <v>200</v>
      </c>
      <c r="Z190">
        <v>1</v>
      </c>
      <c r="AB190">
        <v>2025</v>
      </c>
      <c r="AC190">
        <v>6</v>
      </c>
    </row>
    <row r="191" spans="1:29" x14ac:dyDescent="0.45">
      <c r="A191" t="s">
        <v>160</v>
      </c>
      <c r="B191">
        <v>2.9</v>
      </c>
      <c r="C191" t="s">
        <v>129</v>
      </c>
      <c r="D191">
        <v>0.353197781026025</v>
      </c>
      <c r="E191">
        <v>0.353197781026025</v>
      </c>
      <c r="F191">
        <v>8.2338972661416404E-2</v>
      </c>
      <c r="G191">
        <v>-4.20275898064588E-2</v>
      </c>
      <c r="H191">
        <v>0.18667673622675199</v>
      </c>
      <c r="I191">
        <v>1537.3090761224501</v>
      </c>
      <c r="J191" t="s">
        <v>129</v>
      </c>
      <c r="K191">
        <v>70.099999999999994</v>
      </c>
      <c r="L191">
        <v>259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102.3</v>
      </c>
      <c r="T191">
        <v>149</v>
      </c>
      <c r="U191">
        <v>0</v>
      </c>
      <c r="V191">
        <v>1</v>
      </c>
      <c r="W191">
        <v>98.3</v>
      </c>
      <c r="X191">
        <v>98</v>
      </c>
      <c r="Y191">
        <v>200</v>
      </c>
      <c r="Z191">
        <v>1</v>
      </c>
      <c r="AB191">
        <v>2025</v>
      </c>
      <c r="AC191">
        <v>4</v>
      </c>
    </row>
    <row r="192" spans="1:29" x14ac:dyDescent="0.45">
      <c r="A192" t="s">
        <v>50</v>
      </c>
      <c r="B192">
        <v>2.9</v>
      </c>
      <c r="C192" t="s">
        <v>6</v>
      </c>
      <c r="D192">
        <v>1.4736003763235701</v>
      </c>
      <c r="E192">
        <v>1.4736003763235701</v>
      </c>
      <c r="F192">
        <v>1.3167154898306599</v>
      </c>
      <c r="G192">
        <v>1.3962499280145799</v>
      </c>
      <c r="H192">
        <v>1.41504154262309</v>
      </c>
      <c r="I192">
        <v>1749.90831498949</v>
      </c>
      <c r="J192" t="s">
        <v>6</v>
      </c>
      <c r="K192">
        <v>69.599999999999994</v>
      </c>
      <c r="L192">
        <v>297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111.3</v>
      </c>
      <c r="T192">
        <v>33</v>
      </c>
      <c r="U192">
        <v>0</v>
      </c>
      <c r="V192">
        <v>1</v>
      </c>
      <c r="W192">
        <v>94.6</v>
      </c>
      <c r="X192">
        <v>48</v>
      </c>
      <c r="Y192">
        <v>200</v>
      </c>
      <c r="Z192">
        <v>1</v>
      </c>
      <c r="AB192">
        <v>2025</v>
      </c>
      <c r="AC192">
        <v>16.7</v>
      </c>
    </row>
    <row r="193" spans="1:29" x14ac:dyDescent="0.45">
      <c r="A193" t="s">
        <v>306</v>
      </c>
      <c r="B193">
        <v>2.9</v>
      </c>
      <c r="C193" t="s">
        <v>154</v>
      </c>
      <c r="D193">
        <v>-0.79367101731004097</v>
      </c>
      <c r="E193">
        <v>-0.79367101731004097</v>
      </c>
      <c r="F193">
        <v>-0.750116209793799</v>
      </c>
      <c r="G193">
        <v>-0.58682967989018398</v>
      </c>
      <c r="H193">
        <v>-0.73107198107601601</v>
      </c>
      <c r="I193">
        <v>1378.46971687527</v>
      </c>
      <c r="J193" t="s">
        <v>154</v>
      </c>
      <c r="K193">
        <v>72.900000000000006</v>
      </c>
      <c r="L193">
        <v>47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98.5</v>
      </c>
      <c r="T193">
        <v>238</v>
      </c>
      <c r="U193">
        <v>0</v>
      </c>
      <c r="V193">
        <v>1</v>
      </c>
      <c r="W193">
        <v>107.5</v>
      </c>
      <c r="X193">
        <v>319</v>
      </c>
      <c r="Y193">
        <v>200</v>
      </c>
      <c r="Z193">
        <v>1</v>
      </c>
      <c r="AB193">
        <v>2025</v>
      </c>
      <c r="AC193">
        <v>-9</v>
      </c>
    </row>
    <row r="194" spans="1:29" x14ac:dyDescent="0.45">
      <c r="A194" t="s">
        <v>251</v>
      </c>
      <c r="B194">
        <v>2.9</v>
      </c>
      <c r="C194" t="s">
        <v>141</v>
      </c>
      <c r="D194">
        <v>-0.44078831012971298</v>
      </c>
      <c r="E194">
        <v>-0.44078831012971298</v>
      </c>
      <c r="F194">
        <v>-0.38969973294108401</v>
      </c>
      <c r="G194">
        <v>-0.44518113646841601</v>
      </c>
      <c r="H194">
        <v>-0.42911437241723099</v>
      </c>
      <c r="I194">
        <v>1430.7310299938899</v>
      </c>
      <c r="J194" t="s">
        <v>141</v>
      </c>
      <c r="K194">
        <v>72.599999999999994</v>
      </c>
      <c r="L194">
        <v>57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99.3</v>
      </c>
      <c r="T194">
        <v>222</v>
      </c>
      <c r="U194">
        <v>0</v>
      </c>
      <c r="V194">
        <v>1</v>
      </c>
      <c r="W194">
        <v>104.3</v>
      </c>
      <c r="X194">
        <v>239</v>
      </c>
      <c r="Y194">
        <v>200</v>
      </c>
      <c r="Z194">
        <v>1</v>
      </c>
      <c r="AB194">
        <v>2025</v>
      </c>
      <c r="AC194">
        <v>-5</v>
      </c>
    </row>
    <row r="195" spans="1:29" x14ac:dyDescent="0.45">
      <c r="A195" t="s">
        <v>319</v>
      </c>
      <c r="B195">
        <v>2.9</v>
      </c>
      <c r="C195" t="s">
        <v>135</v>
      </c>
      <c r="D195">
        <v>-0.87306962642561403</v>
      </c>
      <c r="E195">
        <v>-0.87306962642561403</v>
      </c>
      <c r="F195">
        <v>-0.58814426992927404</v>
      </c>
      <c r="G195">
        <v>-0.88102280853539605</v>
      </c>
      <c r="H195">
        <v>-0.80382658282897401</v>
      </c>
      <c r="I195">
        <v>1365.8777141768801</v>
      </c>
      <c r="J195" t="s">
        <v>135</v>
      </c>
      <c r="K195">
        <v>69.8</v>
      </c>
      <c r="L195">
        <v>286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95.9</v>
      </c>
      <c r="T195">
        <v>287</v>
      </c>
      <c r="U195">
        <v>0</v>
      </c>
      <c r="V195">
        <v>1</v>
      </c>
      <c r="W195">
        <v>105.8</v>
      </c>
      <c r="X195">
        <v>279</v>
      </c>
      <c r="Y195">
        <v>200</v>
      </c>
      <c r="Z195">
        <v>1</v>
      </c>
      <c r="AB195">
        <v>2025</v>
      </c>
      <c r="AC195">
        <v>-9.8999999999999897</v>
      </c>
    </row>
    <row r="196" spans="1:29" x14ac:dyDescent="0.45">
      <c r="A196" t="s">
        <v>388</v>
      </c>
      <c r="B196">
        <v>2.8</v>
      </c>
      <c r="C196" t="s">
        <v>104</v>
      </c>
      <c r="D196">
        <v>-1.6846998529403701</v>
      </c>
      <c r="E196">
        <v>-1.6846998529403701</v>
      </c>
      <c r="F196">
        <v>-1.5451953371832201</v>
      </c>
      <c r="G196">
        <v>-1.1534238535772601</v>
      </c>
      <c r="H196">
        <v>-1.5170047241603</v>
      </c>
      <c r="I196">
        <v>1242.4444073659599</v>
      </c>
      <c r="J196" t="s">
        <v>104</v>
      </c>
      <c r="K196">
        <v>72.400000000000006</v>
      </c>
      <c r="L196">
        <v>74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91.4</v>
      </c>
      <c r="T196">
        <v>350</v>
      </c>
      <c r="U196">
        <v>0</v>
      </c>
      <c r="V196">
        <v>1</v>
      </c>
      <c r="W196">
        <v>110.5</v>
      </c>
      <c r="X196">
        <v>361</v>
      </c>
      <c r="Y196">
        <v>200</v>
      </c>
      <c r="Z196">
        <v>1</v>
      </c>
      <c r="AB196">
        <v>2025</v>
      </c>
      <c r="AC196">
        <v>-19.100000000000001</v>
      </c>
    </row>
    <row r="197" spans="1:29" x14ac:dyDescent="0.45">
      <c r="A197" t="s">
        <v>138</v>
      </c>
      <c r="B197">
        <v>2.8</v>
      </c>
      <c r="C197" t="s">
        <v>129</v>
      </c>
      <c r="D197">
        <v>0.30908744262848398</v>
      </c>
      <c r="E197">
        <v>0.30908744262848398</v>
      </c>
      <c r="F197">
        <v>0.433946734578391</v>
      </c>
      <c r="G197">
        <v>0.328437831450474</v>
      </c>
      <c r="H197">
        <v>0.34513986282145798</v>
      </c>
      <c r="I197">
        <v>1564.7350817578199</v>
      </c>
      <c r="J197" t="s">
        <v>129</v>
      </c>
      <c r="K197">
        <v>72.2</v>
      </c>
      <c r="L197">
        <v>83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101.3</v>
      </c>
      <c r="T197">
        <v>170</v>
      </c>
      <c r="U197">
        <v>0</v>
      </c>
      <c r="V197">
        <v>1</v>
      </c>
      <c r="W197">
        <v>97.8</v>
      </c>
      <c r="X197">
        <v>92</v>
      </c>
      <c r="Y197">
        <v>200</v>
      </c>
      <c r="Z197">
        <v>1</v>
      </c>
      <c r="AB197">
        <v>2025</v>
      </c>
      <c r="AC197">
        <v>3.5</v>
      </c>
    </row>
    <row r="198" spans="1:29" x14ac:dyDescent="0.45">
      <c r="A198" t="s">
        <v>367</v>
      </c>
      <c r="B198">
        <v>2.8</v>
      </c>
      <c r="C198" t="s">
        <v>287</v>
      </c>
      <c r="D198">
        <v>-1.1641978598493901</v>
      </c>
      <c r="E198">
        <v>-1.1641978598493901</v>
      </c>
      <c r="F198">
        <v>-1.20237822104314</v>
      </c>
      <c r="G198">
        <v>-1.33865656420573</v>
      </c>
      <c r="H198">
        <v>-1.2173576262369099</v>
      </c>
      <c r="I198">
        <v>1294.30582883905</v>
      </c>
      <c r="J198" t="s">
        <v>287</v>
      </c>
      <c r="K198">
        <v>70.599999999999994</v>
      </c>
      <c r="L198">
        <v>216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95.5</v>
      </c>
      <c r="T198">
        <v>302</v>
      </c>
      <c r="U198">
        <v>0</v>
      </c>
      <c r="V198">
        <v>1</v>
      </c>
      <c r="W198">
        <v>108.7</v>
      </c>
      <c r="X198">
        <v>341</v>
      </c>
      <c r="Y198">
        <v>200</v>
      </c>
      <c r="Z198">
        <v>1</v>
      </c>
      <c r="AB198">
        <v>2025</v>
      </c>
      <c r="AC198">
        <v>-13.2</v>
      </c>
    </row>
    <row r="199" spans="1:29" x14ac:dyDescent="0.45">
      <c r="A199" t="s">
        <v>354</v>
      </c>
      <c r="B199">
        <v>2.8</v>
      </c>
      <c r="C199" t="s">
        <v>276</v>
      </c>
      <c r="D199">
        <v>-1.25241853664447</v>
      </c>
      <c r="E199">
        <v>-1.25241853664447</v>
      </c>
      <c r="F199">
        <v>-1.03871681482684</v>
      </c>
      <c r="G199">
        <v>-1.1207357281722301</v>
      </c>
      <c r="H199">
        <v>-1.1660724040720001</v>
      </c>
      <c r="I199">
        <v>1303.1820186652401</v>
      </c>
      <c r="J199" t="s">
        <v>276</v>
      </c>
      <c r="K199">
        <v>72.2</v>
      </c>
      <c r="L199">
        <v>85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94</v>
      </c>
      <c r="T199">
        <v>325</v>
      </c>
      <c r="U199">
        <v>0</v>
      </c>
      <c r="V199">
        <v>1</v>
      </c>
      <c r="W199">
        <v>108.2</v>
      </c>
      <c r="X199">
        <v>331</v>
      </c>
      <c r="Y199">
        <v>200</v>
      </c>
      <c r="Z199">
        <v>1</v>
      </c>
      <c r="AB199">
        <v>2025</v>
      </c>
      <c r="AC199">
        <v>-14.2</v>
      </c>
    </row>
    <row r="200" spans="1:29" x14ac:dyDescent="0.45">
      <c r="A200" t="s">
        <v>360</v>
      </c>
      <c r="B200">
        <v>2.8</v>
      </c>
      <c r="C200" t="s">
        <v>190</v>
      </c>
      <c r="D200">
        <v>-1.04951098001578</v>
      </c>
      <c r="E200">
        <v>-1.04951098001578</v>
      </c>
      <c r="F200">
        <v>-1.4000457842011</v>
      </c>
      <c r="G200">
        <v>-1.2405921879906501</v>
      </c>
      <c r="H200">
        <v>-1.1849149830558301</v>
      </c>
      <c r="I200">
        <v>1299.9208393076101</v>
      </c>
      <c r="J200" t="s">
        <v>190</v>
      </c>
      <c r="K200">
        <v>68.400000000000006</v>
      </c>
      <c r="L200">
        <v>340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95.8</v>
      </c>
      <c r="T200">
        <v>290</v>
      </c>
      <c r="U200">
        <v>0</v>
      </c>
      <c r="V200">
        <v>1</v>
      </c>
      <c r="W200">
        <v>107.7</v>
      </c>
      <c r="X200">
        <v>322</v>
      </c>
      <c r="Y200">
        <v>200</v>
      </c>
      <c r="Z200">
        <v>1</v>
      </c>
      <c r="AB200">
        <v>2025</v>
      </c>
      <c r="AC200">
        <v>-11.9</v>
      </c>
    </row>
    <row r="201" spans="1:29" x14ac:dyDescent="0.45">
      <c r="A201" t="s">
        <v>272</v>
      </c>
      <c r="B201">
        <v>2.8</v>
      </c>
      <c r="C201" t="s">
        <v>106</v>
      </c>
      <c r="D201">
        <v>-0.45843244548873002</v>
      </c>
      <c r="E201">
        <v>-0.45843244548873002</v>
      </c>
      <c r="F201">
        <v>-0.650871354851151</v>
      </c>
      <c r="G201">
        <v>-0.728478223311953</v>
      </c>
      <c r="H201">
        <v>-0.57405361728514104</v>
      </c>
      <c r="I201">
        <v>1405.6456701883701</v>
      </c>
      <c r="J201" t="s">
        <v>106</v>
      </c>
      <c r="K201">
        <v>71.3</v>
      </c>
      <c r="L201">
        <v>155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99.6</v>
      </c>
      <c r="T201">
        <v>209</v>
      </c>
      <c r="U201">
        <v>0</v>
      </c>
      <c r="V201">
        <v>1</v>
      </c>
      <c r="W201">
        <v>104.8</v>
      </c>
      <c r="X201">
        <v>248</v>
      </c>
      <c r="Y201">
        <v>200</v>
      </c>
      <c r="Z201">
        <v>1</v>
      </c>
      <c r="AB201">
        <v>2025</v>
      </c>
      <c r="AC201">
        <v>-5.2</v>
      </c>
    </row>
    <row r="202" spans="1:29" x14ac:dyDescent="0.45">
      <c r="A202" t="s">
        <v>162</v>
      </c>
      <c r="B202">
        <v>2.8</v>
      </c>
      <c r="C202" t="s">
        <v>55</v>
      </c>
      <c r="D202">
        <v>0.17675642743586101</v>
      </c>
      <c r="E202">
        <v>0.17675642743586101</v>
      </c>
      <c r="F202">
        <v>0.225175673311691</v>
      </c>
      <c r="G202">
        <v>0.110516995416984</v>
      </c>
      <c r="H202">
        <v>0.172301380900099</v>
      </c>
      <c r="I202">
        <v>1534.8210614992799</v>
      </c>
      <c r="J202" t="s">
        <v>55</v>
      </c>
      <c r="K202">
        <v>70.5</v>
      </c>
      <c r="L202">
        <v>225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103.5</v>
      </c>
      <c r="T202">
        <v>127</v>
      </c>
      <c r="U202">
        <v>0</v>
      </c>
      <c r="V202">
        <v>1</v>
      </c>
      <c r="W202">
        <v>101.5</v>
      </c>
      <c r="X202">
        <v>159</v>
      </c>
      <c r="Y202">
        <v>200</v>
      </c>
      <c r="Z202">
        <v>1</v>
      </c>
      <c r="AB202">
        <v>2025</v>
      </c>
      <c r="AC202">
        <v>2</v>
      </c>
    </row>
    <row r="203" spans="1:29" x14ac:dyDescent="0.45">
      <c r="A203" t="s">
        <v>223</v>
      </c>
      <c r="B203">
        <v>2.8</v>
      </c>
      <c r="C203" t="s">
        <v>208</v>
      </c>
      <c r="D203">
        <v>-0.29963522725758202</v>
      </c>
      <c r="E203">
        <v>-0.29963522725758202</v>
      </c>
      <c r="F203">
        <v>-0.14435669417708499</v>
      </c>
      <c r="G203">
        <v>-0.28174050944329798</v>
      </c>
      <c r="H203">
        <v>-0.25634191453388699</v>
      </c>
      <c r="I203">
        <v>1460.6336231420501</v>
      </c>
      <c r="J203" t="s">
        <v>208</v>
      </c>
      <c r="K203">
        <v>70.3</v>
      </c>
      <c r="L203">
        <v>234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100.1</v>
      </c>
      <c r="T203">
        <v>192</v>
      </c>
      <c r="U203">
        <v>0</v>
      </c>
      <c r="V203">
        <v>1</v>
      </c>
      <c r="W203">
        <v>103.5</v>
      </c>
      <c r="X203">
        <v>213</v>
      </c>
      <c r="Y203">
        <v>200</v>
      </c>
      <c r="Z203">
        <v>1</v>
      </c>
      <c r="AB203">
        <v>2025</v>
      </c>
      <c r="AC203">
        <v>-3.4000000000000101</v>
      </c>
    </row>
    <row r="204" spans="1:29" x14ac:dyDescent="0.45">
      <c r="A204" t="s">
        <v>375</v>
      </c>
      <c r="B204">
        <v>2.8</v>
      </c>
      <c r="C204" t="s">
        <v>276</v>
      </c>
      <c r="D204">
        <v>-1.4288598902346299</v>
      </c>
      <c r="E204">
        <v>-1.4288598902346299</v>
      </c>
      <c r="F204">
        <v>-1.19296418928618</v>
      </c>
      <c r="G204">
        <v>-1.37134468961075</v>
      </c>
      <c r="H204">
        <v>-1.35550716484155</v>
      </c>
      <c r="I204">
        <v>1270.39559744505</v>
      </c>
      <c r="J204" t="s">
        <v>276</v>
      </c>
      <c r="K204">
        <v>70.7</v>
      </c>
      <c r="L204">
        <v>206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92.1</v>
      </c>
      <c r="T204">
        <v>346</v>
      </c>
      <c r="U204">
        <v>0</v>
      </c>
      <c r="V204">
        <v>1</v>
      </c>
      <c r="W204">
        <v>108.3</v>
      </c>
      <c r="X204">
        <v>333</v>
      </c>
      <c r="Y204">
        <v>200</v>
      </c>
      <c r="Z204">
        <v>1</v>
      </c>
      <c r="AB204">
        <v>2025</v>
      </c>
      <c r="AC204">
        <v>-16.2</v>
      </c>
    </row>
    <row r="205" spans="1:29" x14ac:dyDescent="0.45">
      <c r="A205" t="s">
        <v>159</v>
      </c>
      <c r="B205">
        <v>2.8</v>
      </c>
      <c r="C205" t="s">
        <v>15</v>
      </c>
      <c r="D205">
        <v>-3.4973196872336597E-2</v>
      </c>
      <c r="E205">
        <v>-3.4973196872336597E-2</v>
      </c>
      <c r="F205">
        <v>0.438319471018287</v>
      </c>
      <c r="G205">
        <v>0.41560616586387</v>
      </c>
      <c r="H205">
        <v>0.195994810784371</v>
      </c>
      <c r="I205">
        <v>1538.92180187651</v>
      </c>
      <c r="J205" t="s">
        <v>15</v>
      </c>
      <c r="K205">
        <v>70.099999999999994</v>
      </c>
      <c r="L205">
        <v>255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101.8</v>
      </c>
      <c r="T205">
        <v>156</v>
      </c>
      <c r="U205">
        <v>0</v>
      </c>
      <c r="V205">
        <v>1</v>
      </c>
      <c r="W205">
        <v>102.2</v>
      </c>
      <c r="X205">
        <v>176</v>
      </c>
      <c r="Y205">
        <v>200</v>
      </c>
      <c r="Z205">
        <v>1</v>
      </c>
      <c r="AB205">
        <v>2025</v>
      </c>
      <c r="AC205">
        <v>-0.40000000000000602</v>
      </c>
    </row>
    <row r="206" spans="1:29" x14ac:dyDescent="0.45">
      <c r="A206" t="s">
        <v>184</v>
      </c>
      <c r="B206">
        <v>2.8</v>
      </c>
      <c r="C206" t="s">
        <v>143</v>
      </c>
      <c r="D206">
        <v>-4.3795264551844203E-2</v>
      </c>
      <c r="E206">
        <v>-4.3795264551844203E-2</v>
      </c>
      <c r="F206">
        <v>-1.64806613617942E-4</v>
      </c>
      <c r="G206">
        <v>0.17589324622703101</v>
      </c>
      <c r="H206">
        <v>2.2034477627431201E-2</v>
      </c>
      <c r="I206">
        <v>1508.81361721537</v>
      </c>
      <c r="J206" t="s">
        <v>143</v>
      </c>
      <c r="K206">
        <v>71.599999999999994</v>
      </c>
      <c r="L206">
        <v>130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101.7</v>
      </c>
      <c r="T206">
        <v>160</v>
      </c>
      <c r="U206">
        <v>0</v>
      </c>
      <c r="V206">
        <v>1</v>
      </c>
      <c r="W206">
        <v>102.2</v>
      </c>
      <c r="X206">
        <v>177</v>
      </c>
      <c r="Y206">
        <v>200</v>
      </c>
      <c r="Z206">
        <v>1</v>
      </c>
      <c r="AB206">
        <v>2025</v>
      </c>
      <c r="AC206">
        <v>-0.5</v>
      </c>
    </row>
    <row r="207" spans="1:29" x14ac:dyDescent="0.45">
      <c r="A207" t="s">
        <v>356</v>
      </c>
      <c r="B207">
        <v>2.8</v>
      </c>
      <c r="C207" t="s">
        <v>287</v>
      </c>
      <c r="D207">
        <v>-1.15537579216988</v>
      </c>
      <c r="E207">
        <v>-1.15537579216988</v>
      </c>
      <c r="F207">
        <v>-1.12003706419769</v>
      </c>
      <c r="G207">
        <v>-1.1425278117755799</v>
      </c>
      <c r="H207">
        <v>-1.1433291150782601</v>
      </c>
      <c r="I207">
        <v>1307.1183134078301</v>
      </c>
      <c r="J207" t="s">
        <v>287</v>
      </c>
      <c r="K207">
        <v>71.900000000000006</v>
      </c>
      <c r="L207">
        <v>107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92.7</v>
      </c>
      <c r="T207">
        <v>340</v>
      </c>
      <c r="U207">
        <v>0</v>
      </c>
      <c r="V207">
        <v>1</v>
      </c>
      <c r="W207">
        <v>105.8</v>
      </c>
      <c r="X207">
        <v>282</v>
      </c>
      <c r="Y207">
        <v>200</v>
      </c>
      <c r="Z207">
        <v>1</v>
      </c>
      <c r="AB207">
        <v>2025</v>
      </c>
      <c r="AC207">
        <v>-13.1</v>
      </c>
    </row>
    <row r="208" spans="1:29" x14ac:dyDescent="0.45">
      <c r="A208" t="s">
        <v>227</v>
      </c>
      <c r="B208">
        <v>2.8</v>
      </c>
      <c r="C208" t="s">
        <v>70</v>
      </c>
      <c r="D208">
        <v>-0.22023661814200801</v>
      </c>
      <c r="E208">
        <v>-0.22023661814200801</v>
      </c>
      <c r="F208">
        <v>-0.18142557354255401</v>
      </c>
      <c r="G208">
        <v>-0.42338905286506701</v>
      </c>
      <c r="H208">
        <v>-0.261321965672909</v>
      </c>
      <c r="I208">
        <v>1459.7717007911599</v>
      </c>
      <c r="J208" t="s">
        <v>70</v>
      </c>
      <c r="K208">
        <v>69.3</v>
      </c>
      <c r="L208">
        <v>318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99.3</v>
      </c>
      <c r="T208">
        <v>221</v>
      </c>
      <c r="U208">
        <v>0</v>
      </c>
      <c r="V208">
        <v>1</v>
      </c>
      <c r="W208">
        <v>101.8</v>
      </c>
      <c r="X208">
        <v>166</v>
      </c>
      <c r="Y208">
        <v>200</v>
      </c>
      <c r="Z208">
        <v>1</v>
      </c>
      <c r="AB208">
        <v>2025</v>
      </c>
      <c r="AC208">
        <v>-2.5</v>
      </c>
    </row>
    <row r="209" spans="1:29" x14ac:dyDescent="0.45">
      <c r="A209" t="s">
        <v>244</v>
      </c>
      <c r="B209">
        <v>2.8</v>
      </c>
      <c r="C209" t="s">
        <v>141</v>
      </c>
      <c r="D209">
        <v>-0.37903383637315502</v>
      </c>
      <c r="E209">
        <v>-0.37903383637315502</v>
      </c>
      <c r="F209">
        <v>-0.45202929636842598</v>
      </c>
      <c r="G209">
        <v>-0.488765303675114</v>
      </c>
      <c r="H209">
        <v>-0.42471556819746298</v>
      </c>
      <c r="I209">
        <v>1431.4923530342201</v>
      </c>
      <c r="J209" t="s">
        <v>141</v>
      </c>
      <c r="K209">
        <v>71.8</v>
      </c>
      <c r="L209">
        <v>117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99.5</v>
      </c>
      <c r="T209">
        <v>215</v>
      </c>
      <c r="U209">
        <v>0</v>
      </c>
      <c r="V209">
        <v>1</v>
      </c>
      <c r="W209">
        <v>103.8</v>
      </c>
      <c r="X209">
        <v>224</v>
      </c>
      <c r="Y209">
        <v>200</v>
      </c>
      <c r="Z209">
        <v>1</v>
      </c>
      <c r="AB209">
        <v>2025</v>
      </c>
      <c r="AC209">
        <v>-4.3</v>
      </c>
    </row>
    <row r="210" spans="1:29" x14ac:dyDescent="0.45">
      <c r="A210" t="s">
        <v>155</v>
      </c>
      <c r="B210">
        <v>2.8</v>
      </c>
      <c r="C210" t="s">
        <v>52</v>
      </c>
      <c r="D210">
        <v>0.15911229207684399</v>
      </c>
      <c r="E210">
        <v>0.15911229207684399</v>
      </c>
      <c r="F210">
        <v>0.45200685884151098</v>
      </c>
      <c r="G210">
        <v>7.7828870011960705E-2</v>
      </c>
      <c r="H210">
        <v>0.21201507825179</v>
      </c>
      <c r="I210">
        <v>1541.6945096684301</v>
      </c>
      <c r="J210" t="s">
        <v>52</v>
      </c>
      <c r="K210">
        <v>70.599999999999994</v>
      </c>
      <c r="L210">
        <v>212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101.5</v>
      </c>
      <c r="T210">
        <v>164</v>
      </c>
      <c r="U210">
        <v>0</v>
      </c>
      <c r="V210">
        <v>1</v>
      </c>
      <c r="W210">
        <v>99.7</v>
      </c>
      <c r="X210">
        <v>127</v>
      </c>
      <c r="Y210">
        <v>200</v>
      </c>
      <c r="Z210">
        <v>1</v>
      </c>
      <c r="AB210">
        <v>2025</v>
      </c>
      <c r="AC210">
        <v>1.8</v>
      </c>
    </row>
    <row r="211" spans="1:29" x14ac:dyDescent="0.45">
      <c r="A211" t="s">
        <v>215</v>
      </c>
      <c r="B211">
        <v>2.8</v>
      </c>
      <c r="C211" t="s">
        <v>104</v>
      </c>
      <c r="D211">
        <v>-0.193770415103484</v>
      </c>
      <c r="E211">
        <v>-0.193770415103484</v>
      </c>
      <c r="F211">
        <v>-0.35282961432288301</v>
      </c>
      <c r="G211">
        <v>-0.107403840616506</v>
      </c>
      <c r="H211">
        <v>-0.211943571286589</v>
      </c>
      <c r="I211">
        <v>1468.31786639957</v>
      </c>
      <c r="J211" t="s">
        <v>104</v>
      </c>
      <c r="K211">
        <v>70.099999999999994</v>
      </c>
      <c r="L211">
        <v>254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99.5</v>
      </c>
      <c r="T211">
        <v>219</v>
      </c>
      <c r="U211">
        <v>0</v>
      </c>
      <c r="V211">
        <v>1</v>
      </c>
      <c r="W211">
        <v>101.7</v>
      </c>
      <c r="X211">
        <v>164</v>
      </c>
      <c r="Y211">
        <v>200</v>
      </c>
      <c r="Z211">
        <v>1</v>
      </c>
      <c r="AB211">
        <v>2025</v>
      </c>
      <c r="AC211">
        <v>-2.2000000000000002</v>
      </c>
    </row>
    <row r="212" spans="1:29" x14ac:dyDescent="0.45">
      <c r="A212" t="s">
        <v>199</v>
      </c>
      <c r="B212">
        <v>2.8</v>
      </c>
      <c r="C212" t="s">
        <v>61</v>
      </c>
      <c r="D212">
        <v>-2.61511291928276E-2</v>
      </c>
      <c r="E212">
        <v>-2.61511291928276E-2</v>
      </c>
      <c r="F212">
        <v>-0.135114319429126</v>
      </c>
      <c r="G212">
        <v>-0.18367613322822701</v>
      </c>
      <c r="H212">
        <v>-9.2773177760752099E-2</v>
      </c>
      <c r="I212">
        <v>1488.94328225906</v>
      </c>
      <c r="J212" t="s">
        <v>61</v>
      </c>
      <c r="K212">
        <v>72.099999999999994</v>
      </c>
      <c r="L212">
        <v>90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100.5</v>
      </c>
      <c r="T212">
        <v>183</v>
      </c>
      <c r="U212">
        <v>0</v>
      </c>
      <c r="V212">
        <v>1</v>
      </c>
      <c r="W212">
        <v>100.8</v>
      </c>
      <c r="X212">
        <v>149</v>
      </c>
      <c r="Y212">
        <v>200</v>
      </c>
      <c r="Z212">
        <v>1</v>
      </c>
      <c r="AB212">
        <v>2025</v>
      </c>
      <c r="AC212">
        <v>-0.29999999999999699</v>
      </c>
    </row>
    <row r="213" spans="1:29" x14ac:dyDescent="0.45">
      <c r="A213" t="s">
        <v>12</v>
      </c>
      <c r="B213">
        <v>2.8</v>
      </c>
      <c r="C213" t="s">
        <v>13</v>
      </c>
      <c r="D213">
        <v>2.0646789108506098</v>
      </c>
      <c r="E213">
        <v>2.0646789108506098</v>
      </c>
      <c r="F213">
        <v>2.00343387164137</v>
      </c>
      <c r="G213">
        <v>2.6819828606121701</v>
      </c>
      <c r="H213">
        <v>2.2036936384886898</v>
      </c>
      <c r="I213">
        <v>1886.4042764814301</v>
      </c>
      <c r="J213" t="s">
        <v>13</v>
      </c>
      <c r="K213">
        <v>72.8</v>
      </c>
      <c r="L213">
        <v>48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117.6</v>
      </c>
      <c r="T213">
        <v>2</v>
      </c>
      <c r="U213">
        <v>0</v>
      </c>
      <c r="V213">
        <v>1</v>
      </c>
      <c r="W213">
        <v>94.2</v>
      </c>
      <c r="X213">
        <v>44</v>
      </c>
      <c r="Y213">
        <v>200</v>
      </c>
      <c r="Z213">
        <v>1</v>
      </c>
      <c r="AB213">
        <v>2025</v>
      </c>
      <c r="AC213">
        <v>23.4</v>
      </c>
    </row>
    <row r="214" spans="1:29" x14ac:dyDescent="0.45">
      <c r="A214" t="s">
        <v>210</v>
      </c>
      <c r="B214">
        <v>2.8</v>
      </c>
      <c r="C214" t="s">
        <v>55</v>
      </c>
      <c r="D214">
        <v>-0.22905868582151601</v>
      </c>
      <c r="E214">
        <v>-0.22905868582151601</v>
      </c>
      <c r="F214">
        <v>-0.12627850075512301</v>
      </c>
      <c r="G214">
        <v>-9.6507798814831305E-2</v>
      </c>
      <c r="H214">
        <v>-0.170225917803247</v>
      </c>
      <c r="I214">
        <v>1475.5381492762001</v>
      </c>
      <c r="J214" t="s">
        <v>55</v>
      </c>
      <c r="K214">
        <v>74.2</v>
      </c>
      <c r="L214">
        <v>12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100.9</v>
      </c>
      <c r="T214">
        <v>177</v>
      </c>
      <c r="U214">
        <v>0</v>
      </c>
      <c r="V214">
        <v>1</v>
      </c>
      <c r="W214">
        <v>103.5</v>
      </c>
      <c r="X214">
        <v>215</v>
      </c>
      <c r="Y214">
        <v>200</v>
      </c>
      <c r="Z214">
        <v>1</v>
      </c>
      <c r="AB214">
        <v>2025</v>
      </c>
      <c r="AC214">
        <v>-2.5999999999999899</v>
      </c>
    </row>
    <row r="215" spans="1:29" x14ac:dyDescent="0.45">
      <c r="A215" t="s">
        <v>168</v>
      </c>
      <c r="B215">
        <v>2.8</v>
      </c>
      <c r="C215" t="s">
        <v>52</v>
      </c>
      <c r="D215">
        <v>0.185578495115368</v>
      </c>
      <c r="E215">
        <v>0.185578495115368</v>
      </c>
      <c r="F215">
        <v>0.12704207163785899</v>
      </c>
      <c r="G215">
        <v>4.5140744606937303E-2</v>
      </c>
      <c r="H215">
        <v>0.13583495161888301</v>
      </c>
      <c r="I215">
        <v>1528.50963425144</v>
      </c>
      <c r="J215" t="s">
        <v>52</v>
      </c>
      <c r="K215">
        <v>70.400000000000006</v>
      </c>
      <c r="L215">
        <v>229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101.5</v>
      </c>
      <c r="T215">
        <v>165</v>
      </c>
      <c r="U215">
        <v>0</v>
      </c>
      <c r="V215">
        <v>1</v>
      </c>
      <c r="W215">
        <v>99.4</v>
      </c>
      <c r="X215">
        <v>117</v>
      </c>
      <c r="Y215">
        <v>200</v>
      </c>
      <c r="Z215">
        <v>1</v>
      </c>
      <c r="AB215">
        <v>2025</v>
      </c>
      <c r="AC215">
        <v>2.0999999999999899</v>
      </c>
    </row>
    <row r="216" spans="1:29" x14ac:dyDescent="0.45">
      <c r="A216" t="s">
        <v>170</v>
      </c>
      <c r="B216">
        <v>2.8</v>
      </c>
      <c r="C216" t="s">
        <v>129</v>
      </c>
      <c r="D216">
        <v>-5.2617332231351899E-2</v>
      </c>
      <c r="E216">
        <v>-5.2617332231351899E-2</v>
      </c>
      <c r="F216">
        <v>0.318656466583569</v>
      </c>
      <c r="G216">
        <v>0.19768532983038001</v>
      </c>
      <c r="H216">
        <v>0.102776782987811</v>
      </c>
      <c r="I216">
        <v>1522.7880917156201</v>
      </c>
      <c r="J216" t="s">
        <v>129</v>
      </c>
      <c r="K216">
        <v>69.099999999999994</v>
      </c>
      <c r="L216">
        <v>322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100.4</v>
      </c>
      <c r="T216">
        <v>185</v>
      </c>
      <c r="U216">
        <v>0</v>
      </c>
      <c r="V216">
        <v>1</v>
      </c>
      <c r="W216">
        <v>101</v>
      </c>
      <c r="X216">
        <v>151</v>
      </c>
      <c r="Y216">
        <v>200</v>
      </c>
      <c r="Z216">
        <v>1</v>
      </c>
      <c r="AB216">
        <v>2025</v>
      </c>
      <c r="AC216">
        <v>-0.59999999999999398</v>
      </c>
    </row>
    <row r="217" spans="1:29" x14ac:dyDescent="0.45">
      <c r="A217" t="s">
        <v>261</v>
      </c>
      <c r="B217">
        <v>2.8</v>
      </c>
      <c r="C217" t="s">
        <v>129</v>
      </c>
      <c r="D217">
        <v>-0.48489864852725401</v>
      </c>
      <c r="E217">
        <v>-0.48489864852725401</v>
      </c>
      <c r="F217">
        <v>-0.45182150104173602</v>
      </c>
      <c r="G217">
        <v>-0.47786926187343898</v>
      </c>
      <c r="H217">
        <v>-0.47487201499242099</v>
      </c>
      <c r="I217">
        <v>1422.81152600519</v>
      </c>
      <c r="J217" t="s">
        <v>129</v>
      </c>
      <c r="K217">
        <v>70.900000000000006</v>
      </c>
      <c r="L217">
        <v>191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98.4</v>
      </c>
      <c r="T217">
        <v>243</v>
      </c>
      <c r="U217">
        <v>0</v>
      </c>
      <c r="V217">
        <v>1</v>
      </c>
      <c r="W217">
        <v>103.9</v>
      </c>
      <c r="X217">
        <v>230</v>
      </c>
      <c r="Y217">
        <v>200</v>
      </c>
      <c r="Z217">
        <v>1</v>
      </c>
      <c r="AB217">
        <v>2025</v>
      </c>
      <c r="AC217">
        <v>-5.5</v>
      </c>
    </row>
    <row r="218" spans="1:29" x14ac:dyDescent="0.45">
      <c r="A218" t="s">
        <v>181</v>
      </c>
      <c r="B218">
        <v>2.8</v>
      </c>
      <c r="C218" t="s">
        <v>175</v>
      </c>
      <c r="D218">
        <v>-3.4973196872335299E-2</v>
      </c>
      <c r="E218">
        <v>-3.4973196872335299E-2</v>
      </c>
      <c r="F218">
        <v>1.86722914797295E-2</v>
      </c>
      <c r="G218">
        <v>6.6932828210286302E-2</v>
      </c>
      <c r="H218">
        <v>3.9146814863362999E-3</v>
      </c>
      <c r="I218">
        <v>1505.6775334982501</v>
      </c>
      <c r="J218" t="s">
        <v>175</v>
      </c>
      <c r="K218">
        <v>70.2</v>
      </c>
      <c r="L218">
        <v>244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99.2</v>
      </c>
      <c r="T218">
        <v>226</v>
      </c>
      <c r="U218">
        <v>0</v>
      </c>
      <c r="V218">
        <v>1</v>
      </c>
      <c r="W218">
        <v>99.6</v>
      </c>
      <c r="X218">
        <v>122</v>
      </c>
      <c r="Y218">
        <v>200</v>
      </c>
      <c r="Z218">
        <v>1</v>
      </c>
      <c r="AB218">
        <v>2025</v>
      </c>
      <c r="AC218">
        <v>-0.39999999999999097</v>
      </c>
    </row>
    <row r="219" spans="1:29" x14ac:dyDescent="0.45">
      <c r="A219" t="s">
        <v>374</v>
      </c>
      <c r="B219">
        <v>2.7</v>
      </c>
      <c r="C219" t="s">
        <v>135</v>
      </c>
      <c r="D219">
        <v>-1.4465040255936501</v>
      </c>
      <c r="E219">
        <v>-1.4465040255936501</v>
      </c>
      <c r="F219">
        <v>-1.71675296581371</v>
      </c>
      <c r="G219">
        <v>-0.79385447412200005</v>
      </c>
      <c r="H219">
        <v>-1.3509038727807501</v>
      </c>
      <c r="I219">
        <v>1271.1923122184701</v>
      </c>
      <c r="J219" t="s">
        <v>135</v>
      </c>
      <c r="K219">
        <v>72.099999999999994</v>
      </c>
      <c r="L219">
        <v>92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93.9</v>
      </c>
      <c r="T219">
        <v>326</v>
      </c>
      <c r="U219">
        <v>0</v>
      </c>
      <c r="V219">
        <v>1</v>
      </c>
      <c r="W219">
        <v>110.3</v>
      </c>
      <c r="X219">
        <v>360</v>
      </c>
      <c r="Y219">
        <v>200</v>
      </c>
      <c r="Z219">
        <v>1</v>
      </c>
      <c r="AB219">
        <v>2025</v>
      </c>
      <c r="AC219">
        <v>-16.399999999999999</v>
      </c>
    </row>
    <row r="220" spans="1:29" x14ac:dyDescent="0.45">
      <c r="A220" t="s">
        <v>140</v>
      </c>
      <c r="B220">
        <v>2.7</v>
      </c>
      <c r="C220" t="s">
        <v>141</v>
      </c>
      <c r="D220">
        <v>0.30026537494897498</v>
      </c>
      <c r="E220">
        <v>0.30026537494897498</v>
      </c>
      <c r="F220">
        <v>0.42459594487737701</v>
      </c>
      <c r="G220">
        <v>0.30664574784712501</v>
      </c>
      <c r="H220">
        <v>0.33294311065561299</v>
      </c>
      <c r="I220">
        <v>1562.6241288767201</v>
      </c>
      <c r="J220" t="s">
        <v>141</v>
      </c>
      <c r="K220">
        <v>67.5</v>
      </c>
      <c r="L220">
        <v>359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103.1</v>
      </c>
      <c r="T220">
        <v>137</v>
      </c>
      <c r="U220">
        <v>0</v>
      </c>
      <c r="V220">
        <v>1</v>
      </c>
      <c r="W220">
        <v>99.7</v>
      </c>
      <c r="X220">
        <v>130</v>
      </c>
      <c r="Y220">
        <v>200</v>
      </c>
      <c r="Z220">
        <v>1</v>
      </c>
      <c r="AB220">
        <v>2025</v>
      </c>
      <c r="AC220">
        <v>3.3999999999999901</v>
      </c>
    </row>
    <row r="221" spans="1:29" x14ac:dyDescent="0.45">
      <c r="A221" t="s">
        <v>237</v>
      </c>
      <c r="B221">
        <v>2.7</v>
      </c>
      <c r="C221" t="s">
        <v>104</v>
      </c>
      <c r="D221">
        <v>-0.493720716206762</v>
      </c>
      <c r="E221">
        <v>-0.493720716206762</v>
      </c>
      <c r="F221">
        <v>-1.7610579476091199E-2</v>
      </c>
      <c r="G221">
        <v>-0.43428509466674098</v>
      </c>
      <c r="H221">
        <v>-0.35983427663908901</v>
      </c>
      <c r="I221">
        <v>1442.7216825706901</v>
      </c>
      <c r="J221" t="s">
        <v>104</v>
      </c>
      <c r="K221">
        <v>71.900000000000006</v>
      </c>
      <c r="L221">
        <v>112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98.4</v>
      </c>
      <c r="T221">
        <v>241</v>
      </c>
      <c r="U221">
        <v>0</v>
      </c>
      <c r="V221">
        <v>1</v>
      </c>
      <c r="W221">
        <v>104</v>
      </c>
      <c r="X221">
        <v>231</v>
      </c>
      <c r="Y221">
        <v>200</v>
      </c>
      <c r="Z221">
        <v>1</v>
      </c>
      <c r="AB221">
        <v>2025</v>
      </c>
      <c r="AC221">
        <v>-5.5999999999999899</v>
      </c>
    </row>
    <row r="222" spans="1:29" x14ac:dyDescent="0.45">
      <c r="A222" t="s">
        <v>125</v>
      </c>
      <c r="B222">
        <v>2.7</v>
      </c>
      <c r="C222" t="s">
        <v>126</v>
      </c>
      <c r="D222">
        <v>0.49435086389815602</v>
      </c>
      <c r="E222">
        <v>0.49435086389815602</v>
      </c>
      <c r="F222">
        <v>0.31612678434561298</v>
      </c>
      <c r="G222">
        <v>0.51367054207894103</v>
      </c>
      <c r="H222">
        <v>0.45462476355521703</v>
      </c>
      <c r="I222">
        <v>1583.68418095232</v>
      </c>
      <c r="J222" t="s">
        <v>126</v>
      </c>
      <c r="K222">
        <v>68.400000000000006</v>
      </c>
      <c r="L222">
        <v>343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104.4</v>
      </c>
      <c r="T222">
        <v>114</v>
      </c>
      <c r="U222">
        <v>0</v>
      </c>
      <c r="V222">
        <v>1</v>
      </c>
      <c r="W222">
        <v>98.8</v>
      </c>
      <c r="X222">
        <v>105</v>
      </c>
      <c r="Y222">
        <v>200</v>
      </c>
      <c r="Z222">
        <v>1</v>
      </c>
      <c r="AB222">
        <v>2025</v>
      </c>
      <c r="AC222">
        <v>5.6000000000000103</v>
      </c>
    </row>
    <row r="223" spans="1:29" x14ac:dyDescent="0.45">
      <c r="A223" t="s">
        <v>365</v>
      </c>
      <c r="B223">
        <v>2.7</v>
      </c>
      <c r="C223" t="s">
        <v>276</v>
      </c>
      <c r="D223">
        <v>-1.3935716195165999</v>
      </c>
      <c r="E223">
        <v>-1.3935716195165999</v>
      </c>
      <c r="F223">
        <v>-1.2377124611597301</v>
      </c>
      <c r="G223">
        <v>-0.87012676673372102</v>
      </c>
      <c r="H223">
        <v>-1.22374561673166</v>
      </c>
      <c r="I223">
        <v>1293.2002273841699</v>
      </c>
      <c r="J223" t="s">
        <v>276</v>
      </c>
      <c r="K223">
        <v>70</v>
      </c>
      <c r="L223">
        <v>269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91.7</v>
      </c>
      <c r="T223">
        <v>347</v>
      </c>
      <c r="U223">
        <v>0</v>
      </c>
      <c r="V223">
        <v>1</v>
      </c>
      <c r="W223">
        <v>107.5</v>
      </c>
      <c r="X223">
        <v>318</v>
      </c>
      <c r="Y223">
        <v>200</v>
      </c>
      <c r="Z223">
        <v>1</v>
      </c>
      <c r="AB223">
        <v>2025</v>
      </c>
      <c r="AC223">
        <v>-15.8</v>
      </c>
    </row>
    <row r="224" spans="1:29" x14ac:dyDescent="0.45">
      <c r="A224" t="s">
        <v>395</v>
      </c>
      <c r="B224">
        <v>2.7</v>
      </c>
      <c r="C224" t="s">
        <v>175</v>
      </c>
      <c r="D224">
        <v>-1.9317177479665999</v>
      </c>
      <c r="E224">
        <v>-1.9317177479665999</v>
      </c>
      <c r="F224">
        <v>-1.4635769466914701</v>
      </c>
      <c r="G224">
        <v>-2.21033990833969</v>
      </c>
      <c r="H224">
        <v>-1.88433808774109</v>
      </c>
      <c r="I224">
        <v>1178.86818546421</v>
      </c>
      <c r="J224" t="s">
        <v>175</v>
      </c>
      <c r="K224">
        <v>71</v>
      </c>
      <c r="L224">
        <v>177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90.3</v>
      </c>
      <c r="T224">
        <v>356</v>
      </c>
      <c r="U224">
        <v>0</v>
      </c>
      <c r="V224">
        <v>1</v>
      </c>
      <c r="W224">
        <v>112.2</v>
      </c>
      <c r="X224">
        <v>364</v>
      </c>
      <c r="Y224">
        <v>200</v>
      </c>
      <c r="Z224">
        <v>1</v>
      </c>
      <c r="AB224">
        <v>2025</v>
      </c>
      <c r="AC224">
        <v>-21.9</v>
      </c>
    </row>
    <row r="225" spans="1:29" x14ac:dyDescent="0.45">
      <c r="A225" t="s">
        <v>49</v>
      </c>
      <c r="B225">
        <v>2.7</v>
      </c>
      <c r="C225" t="s">
        <v>13</v>
      </c>
      <c r="D225">
        <v>1.50006657936209</v>
      </c>
      <c r="E225">
        <v>1.50006657936209</v>
      </c>
      <c r="F225">
        <v>1.38637209716865</v>
      </c>
      <c r="G225">
        <v>1.27639346819616</v>
      </c>
      <c r="H225">
        <v>1.4157246810222499</v>
      </c>
      <c r="I225">
        <v>1750.0265491679299</v>
      </c>
      <c r="J225" t="s">
        <v>13</v>
      </c>
      <c r="K225">
        <v>66.8</v>
      </c>
      <c r="L225">
        <v>361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110</v>
      </c>
      <c r="T225">
        <v>44</v>
      </c>
      <c r="U225">
        <v>0</v>
      </c>
      <c r="V225">
        <v>1</v>
      </c>
      <c r="W225">
        <v>93</v>
      </c>
      <c r="X225">
        <v>28</v>
      </c>
      <c r="Y225">
        <v>200</v>
      </c>
      <c r="Z225">
        <v>1</v>
      </c>
      <c r="AB225">
        <v>2025</v>
      </c>
      <c r="AC225">
        <v>17</v>
      </c>
    </row>
    <row r="226" spans="1:29" x14ac:dyDescent="0.45">
      <c r="A226" t="s">
        <v>232</v>
      </c>
      <c r="B226">
        <v>2.7</v>
      </c>
      <c r="C226" t="s">
        <v>190</v>
      </c>
      <c r="D226">
        <v>-0.25552488886004099</v>
      </c>
      <c r="E226">
        <v>-0.25552488886004099</v>
      </c>
      <c r="F226">
        <v>-0.56959627837740801</v>
      </c>
      <c r="G226">
        <v>-0.16188404962487801</v>
      </c>
      <c r="H226">
        <v>-0.31063252643059203</v>
      </c>
      <c r="I226">
        <v>1451.23727548803</v>
      </c>
      <c r="J226" t="s">
        <v>190</v>
      </c>
      <c r="K226">
        <v>72.7</v>
      </c>
      <c r="L226">
        <v>53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101.8</v>
      </c>
      <c r="T226">
        <v>159</v>
      </c>
      <c r="U226">
        <v>0</v>
      </c>
      <c r="V226">
        <v>1</v>
      </c>
      <c r="W226">
        <v>104.7</v>
      </c>
      <c r="X226">
        <v>246</v>
      </c>
      <c r="Y226">
        <v>200</v>
      </c>
      <c r="Z226">
        <v>1</v>
      </c>
      <c r="AB226">
        <v>2025</v>
      </c>
      <c r="AC226">
        <v>-2.9000000000000101</v>
      </c>
    </row>
    <row r="227" spans="1:29" x14ac:dyDescent="0.45">
      <c r="A227" t="s">
        <v>248</v>
      </c>
      <c r="B227">
        <v>2.7</v>
      </c>
      <c r="C227" t="s">
        <v>230</v>
      </c>
      <c r="D227">
        <v>-0.51136485156577804</v>
      </c>
      <c r="E227">
        <v>-0.51136485156577804</v>
      </c>
      <c r="F227">
        <v>-0.25162425564582003</v>
      </c>
      <c r="G227">
        <v>-0.44518113646841601</v>
      </c>
      <c r="H227">
        <v>-0.42988377381144799</v>
      </c>
      <c r="I227">
        <v>1430.5978658475799</v>
      </c>
      <c r="J227" t="s">
        <v>230</v>
      </c>
      <c r="K227">
        <v>68.3</v>
      </c>
      <c r="L227">
        <v>344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93.8</v>
      </c>
      <c r="T227">
        <v>328</v>
      </c>
      <c r="U227">
        <v>0</v>
      </c>
      <c r="V227">
        <v>1</v>
      </c>
      <c r="W227">
        <v>99.6</v>
      </c>
      <c r="X227">
        <v>121</v>
      </c>
      <c r="Y227">
        <v>200</v>
      </c>
      <c r="Z227">
        <v>1</v>
      </c>
      <c r="AB227">
        <v>2025</v>
      </c>
      <c r="AC227">
        <v>-5.8</v>
      </c>
    </row>
    <row r="228" spans="1:29" x14ac:dyDescent="0.45">
      <c r="A228" t="s">
        <v>310</v>
      </c>
      <c r="B228">
        <v>2.7</v>
      </c>
      <c r="C228" t="s">
        <v>154</v>
      </c>
      <c r="D228">
        <v>-0.71427240819446702</v>
      </c>
      <c r="E228">
        <v>-0.71427240819446702</v>
      </c>
      <c r="F228">
        <v>-0.91319036834771705</v>
      </c>
      <c r="G228">
        <v>-0.66310197250190595</v>
      </c>
      <c r="H228">
        <v>-0.75120928930963904</v>
      </c>
      <c r="I228">
        <v>1374.9844522527301</v>
      </c>
      <c r="J228" t="s">
        <v>154</v>
      </c>
      <c r="K228">
        <v>69.3</v>
      </c>
      <c r="L228">
        <v>316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98.4</v>
      </c>
      <c r="T228">
        <v>245</v>
      </c>
      <c r="U228">
        <v>0</v>
      </c>
      <c r="V228">
        <v>1</v>
      </c>
      <c r="W228">
        <v>106.5</v>
      </c>
      <c r="X228">
        <v>299</v>
      </c>
      <c r="Y228">
        <v>200</v>
      </c>
      <c r="Z228">
        <v>1</v>
      </c>
      <c r="AB228">
        <v>2025</v>
      </c>
      <c r="AC228">
        <v>-8.0999999999999908</v>
      </c>
    </row>
    <row r="229" spans="1:29" x14ac:dyDescent="0.45">
      <c r="A229" t="s">
        <v>194</v>
      </c>
      <c r="B229">
        <v>2.7</v>
      </c>
      <c r="C229" t="s">
        <v>106</v>
      </c>
      <c r="D229">
        <v>-6.1439399910860899E-2</v>
      </c>
      <c r="E229">
        <v>-6.1439399910860899E-2</v>
      </c>
      <c r="F229">
        <v>-0.189177242686004</v>
      </c>
      <c r="G229">
        <v>8.8724911813635302E-2</v>
      </c>
      <c r="H229">
        <v>-5.5832782673522603E-2</v>
      </c>
      <c r="I229">
        <v>1495.3367411387801</v>
      </c>
      <c r="J229" t="s">
        <v>106</v>
      </c>
      <c r="K229">
        <v>73.400000000000006</v>
      </c>
      <c r="L229">
        <v>27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101.6</v>
      </c>
      <c r="T229">
        <v>161</v>
      </c>
      <c r="U229">
        <v>0</v>
      </c>
      <c r="V229">
        <v>1</v>
      </c>
      <c r="W229">
        <v>102.3</v>
      </c>
      <c r="X229">
        <v>179</v>
      </c>
      <c r="Y229">
        <v>200</v>
      </c>
      <c r="Z229">
        <v>1</v>
      </c>
      <c r="AB229">
        <v>2025</v>
      </c>
      <c r="AC229">
        <v>-0.70000000000000295</v>
      </c>
    </row>
    <row r="230" spans="1:29" x14ac:dyDescent="0.45">
      <c r="A230" t="s">
        <v>255</v>
      </c>
      <c r="B230">
        <v>2.7</v>
      </c>
      <c r="C230" t="s">
        <v>154</v>
      </c>
      <c r="D230">
        <v>-0.38785590405266401</v>
      </c>
      <c r="E230">
        <v>-0.38785590405266401</v>
      </c>
      <c r="F230">
        <v>-0.39865300114756402</v>
      </c>
      <c r="G230">
        <v>-0.66310197250190595</v>
      </c>
      <c r="H230">
        <v>-0.45936669543870001</v>
      </c>
      <c r="I230">
        <v>1425.49510918695</v>
      </c>
      <c r="J230" t="s">
        <v>154</v>
      </c>
      <c r="K230">
        <v>71.599999999999994</v>
      </c>
      <c r="L230">
        <v>132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101.3</v>
      </c>
      <c r="T230">
        <v>169</v>
      </c>
      <c r="U230">
        <v>0</v>
      </c>
      <c r="V230">
        <v>1</v>
      </c>
      <c r="W230">
        <v>105.7</v>
      </c>
      <c r="X230">
        <v>276</v>
      </c>
      <c r="Y230">
        <v>200</v>
      </c>
      <c r="Z230">
        <v>1</v>
      </c>
      <c r="AB230">
        <v>2025</v>
      </c>
      <c r="AC230">
        <v>-4.4000000000000101</v>
      </c>
    </row>
    <row r="231" spans="1:29" x14ac:dyDescent="0.45">
      <c r="A231" t="s">
        <v>284</v>
      </c>
      <c r="B231">
        <v>2.7</v>
      </c>
      <c r="C231" t="s">
        <v>190</v>
      </c>
      <c r="D231">
        <v>-0.45843244548872802</v>
      </c>
      <c r="E231">
        <v>-0.45843244548872802</v>
      </c>
      <c r="F231">
        <v>-0.80333891716449901</v>
      </c>
      <c r="G231">
        <v>-0.67399801430357997</v>
      </c>
      <c r="H231">
        <v>-0.59855045561138398</v>
      </c>
      <c r="I231">
        <v>1401.40587989506</v>
      </c>
      <c r="J231" t="s">
        <v>190</v>
      </c>
      <c r="K231">
        <v>73</v>
      </c>
      <c r="L231">
        <v>43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1</v>
      </c>
      <c r="S231">
        <v>96.9</v>
      </c>
      <c r="T231">
        <v>272</v>
      </c>
      <c r="U231">
        <v>0</v>
      </c>
      <c r="V231">
        <v>1</v>
      </c>
      <c r="W231">
        <v>102.1</v>
      </c>
      <c r="X231">
        <v>173</v>
      </c>
      <c r="Y231">
        <v>200</v>
      </c>
      <c r="Z231">
        <v>1</v>
      </c>
      <c r="AB231">
        <v>2025</v>
      </c>
      <c r="AC231">
        <v>-5.1999999999999904</v>
      </c>
    </row>
    <row r="232" spans="1:29" x14ac:dyDescent="0.45">
      <c r="A232" t="s">
        <v>166</v>
      </c>
      <c r="B232">
        <v>2.7</v>
      </c>
      <c r="C232" t="s">
        <v>114</v>
      </c>
      <c r="D232">
        <v>7.0891615281761994E-2</v>
      </c>
      <c r="E232">
        <v>7.0891615281761994E-2</v>
      </c>
      <c r="F232">
        <v>0.14518350711576899</v>
      </c>
      <c r="G232">
        <v>0.24126949703707801</v>
      </c>
      <c r="H232">
        <v>0.13205905867909301</v>
      </c>
      <c r="I232">
        <v>1527.85612158088</v>
      </c>
      <c r="J232" t="s">
        <v>114</v>
      </c>
      <c r="K232">
        <v>75.599999999999994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99.5</v>
      </c>
      <c r="T232">
        <v>218</v>
      </c>
      <c r="U232">
        <v>0</v>
      </c>
      <c r="V232">
        <v>1</v>
      </c>
      <c r="W232">
        <v>98.7</v>
      </c>
      <c r="X232">
        <v>104</v>
      </c>
      <c r="Y232">
        <v>200</v>
      </c>
      <c r="Z232">
        <v>1</v>
      </c>
      <c r="AB232">
        <v>2025</v>
      </c>
      <c r="AC232">
        <v>0.79999999999999705</v>
      </c>
    </row>
    <row r="233" spans="1:29" x14ac:dyDescent="0.45">
      <c r="A233" t="s">
        <v>379</v>
      </c>
      <c r="B233">
        <v>2.7</v>
      </c>
      <c r="C233" t="s">
        <v>175</v>
      </c>
      <c r="D233">
        <v>-1.3582833487985599</v>
      </c>
      <c r="E233">
        <v>-1.3582833487985599</v>
      </c>
      <c r="F233">
        <v>-1.6263439295450699</v>
      </c>
      <c r="G233">
        <v>-1.21880010438731</v>
      </c>
      <c r="H233">
        <v>-1.3904276828823801</v>
      </c>
      <c r="I233">
        <v>1264.35172878513</v>
      </c>
      <c r="J233" t="s">
        <v>175</v>
      </c>
      <c r="K233">
        <v>69.099999999999994</v>
      </c>
      <c r="L233">
        <v>324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94.4</v>
      </c>
      <c r="T233">
        <v>318</v>
      </c>
      <c r="U233">
        <v>0</v>
      </c>
      <c r="V233">
        <v>1</v>
      </c>
      <c r="W233">
        <v>109.8</v>
      </c>
      <c r="X233">
        <v>354</v>
      </c>
      <c r="Y233">
        <v>200</v>
      </c>
      <c r="Z233">
        <v>1</v>
      </c>
      <c r="AB233">
        <v>2025</v>
      </c>
      <c r="AC233">
        <v>-15.4</v>
      </c>
    </row>
    <row r="234" spans="1:29" x14ac:dyDescent="0.45">
      <c r="A234" t="s">
        <v>234</v>
      </c>
      <c r="B234">
        <v>2.7</v>
      </c>
      <c r="C234" t="s">
        <v>175</v>
      </c>
      <c r="D234">
        <v>-0.158482144385451</v>
      </c>
      <c r="E234">
        <v>-0.158482144385451</v>
      </c>
      <c r="F234">
        <v>-0.57788098770671203</v>
      </c>
      <c r="G234">
        <v>-0.47786926187343898</v>
      </c>
      <c r="H234">
        <v>-0.34317863458776299</v>
      </c>
      <c r="I234">
        <v>1445.60435781872</v>
      </c>
      <c r="J234" t="s">
        <v>175</v>
      </c>
      <c r="K234">
        <v>70.7</v>
      </c>
      <c r="L234">
        <v>202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100.5</v>
      </c>
      <c r="T234">
        <v>182</v>
      </c>
      <c r="U234">
        <v>0</v>
      </c>
      <c r="V234">
        <v>1</v>
      </c>
      <c r="W234">
        <v>102.3</v>
      </c>
      <c r="X234">
        <v>178</v>
      </c>
      <c r="Y234">
        <v>200</v>
      </c>
      <c r="Z234">
        <v>1</v>
      </c>
      <c r="AB234">
        <v>2025</v>
      </c>
      <c r="AC234">
        <v>-1.8</v>
      </c>
    </row>
    <row r="235" spans="1:29" x14ac:dyDescent="0.45">
      <c r="A235" t="s">
        <v>222</v>
      </c>
      <c r="B235">
        <v>2.7</v>
      </c>
      <c r="C235" t="s">
        <v>106</v>
      </c>
      <c r="D235">
        <v>-0.414322107091189</v>
      </c>
      <c r="E235">
        <v>-0.414322107091189</v>
      </c>
      <c r="F235">
        <v>-4.5310599981703198E-2</v>
      </c>
      <c r="G235">
        <v>-0.14009196602152901</v>
      </c>
      <c r="H235">
        <v>-0.25351169504640197</v>
      </c>
      <c r="I235">
        <v>1461.1234633798399</v>
      </c>
      <c r="J235" t="s">
        <v>106</v>
      </c>
      <c r="K235">
        <v>69.5</v>
      </c>
      <c r="L235">
        <v>306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98.8</v>
      </c>
      <c r="T235">
        <v>234</v>
      </c>
      <c r="U235">
        <v>0</v>
      </c>
      <c r="V235">
        <v>1</v>
      </c>
      <c r="W235">
        <v>103.5</v>
      </c>
      <c r="X235">
        <v>218</v>
      </c>
      <c r="Y235">
        <v>200</v>
      </c>
      <c r="Z235">
        <v>1</v>
      </c>
      <c r="AB235">
        <v>2025</v>
      </c>
      <c r="AC235">
        <v>-4.7</v>
      </c>
    </row>
    <row r="236" spans="1:29" x14ac:dyDescent="0.45">
      <c r="A236" t="s">
        <v>183</v>
      </c>
      <c r="B236">
        <v>2.7</v>
      </c>
      <c r="C236" t="s">
        <v>143</v>
      </c>
      <c r="D236">
        <v>4.4425412243237698E-2</v>
      </c>
      <c r="E236">
        <v>4.4425412243237698E-2</v>
      </c>
      <c r="F236">
        <v>1.8076009237925201E-2</v>
      </c>
      <c r="G236">
        <v>-3.11315480047843E-2</v>
      </c>
      <c r="H236">
        <v>1.89488214299041E-2</v>
      </c>
      <c r="I236">
        <v>1508.2795672689799</v>
      </c>
      <c r="J236" t="s">
        <v>143</v>
      </c>
      <c r="K236">
        <v>70.599999999999994</v>
      </c>
      <c r="L236">
        <v>211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101.2</v>
      </c>
      <c r="T236">
        <v>172</v>
      </c>
      <c r="U236">
        <v>0</v>
      </c>
      <c r="V236">
        <v>1</v>
      </c>
      <c r="W236">
        <v>100.7</v>
      </c>
      <c r="X236">
        <v>146</v>
      </c>
      <c r="Y236">
        <v>200</v>
      </c>
      <c r="Z236">
        <v>1</v>
      </c>
      <c r="AB236">
        <v>2025</v>
      </c>
      <c r="AC236">
        <v>0.5</v>
      </c>
    </row>
    <row r="237" spans="1:29" x14ac:dyDescent="0.45">
      <c r="A237" t="s">
        <v>359</v>
      </c>
      <c r="B237">
        <v>2.7</v>
      </c>
      <c r="C237" t="s">
        <v>230</v>
      </c>
      <c r="D237">
        <v>-1.21713026592644</v>
      </c>
      <c r="E237">
        <v>-1.21713026592644</v>
      </c>
      <c r="F237">
        <v>-1.4454445457929801</v>
      </c>
      <c r="G237">
        <v>-0.772062390518651</v>
      </c>
      <c r="H237">
        <v>-1.16294186704113</v>
      </c>
      <c r="I237">
        <v>1303.7238363618601</v>
      </c>
      <c r="J237" t="s">
        <v>230</v>
      </c>
      <c r="K237">
        <v>70.599999999999994</v>
      </c>
      <c r="L237">
        <v>215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90.6</v>
      </c>
      <c r="T237">
        <v>354</v>
      </c>
      <c r="U237">
        <v>0</v>
      </c>
      <c r="V237">
        <v>1</v>
      </c>
      <c r="W237">
        <v>104.4</v>
      </c>
      <c r="X237">
        <v>243</v>
      </c>
      <c r="Y237">
        <v>200</v>
      </c>
      <c r="Z237">
        <v>1</v>
      </c>
      <c r="AB237">
        <v>2025</v>
      </c>
      <c r="AC237">
        <v>-13.8</v>
      </c>
    </row>
    <row r="238" spans="1:29" x14ac:dyDescent="0.45">
      <c r="A238" t="s">
        <v>156</v>
      </c>
      <c r="B238">
        <v>2.7</v>
      </c>
      <c r="C238" t="s">
        <v>52</v>
      </c>
      <c r="D238">
        <v>0.31790951030799097</v>
      </c>
      <c r="E238">
        <v>0.31790951030799097</v>
      </c>
      <c r="F238">
        <v>0.161536095868268</v>
      </c>
      <c r="G238">
        <v>3.4244702805262699E-2</v>
      </c>
      <c r="H238">
        <v>0.207899954822378</v>
      </c>
      <c r="I238">
        <v>1540.98228468088</v>
      </c>
      <c r="J238" t="s">
        <v>52</v>
      </c>
      <c r="K238">
        <v>71.400000000000006</v>
      </c>
      <c r="L238">
        <v>143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104.6</v>
      </c>
      <c r="T238">
        <v>109</v>
      </c>
      <c r="U238">
        <v>0</v>
      </c>
      <c r="V238">
        <v>1</v>
      </c>
      <c r="W238">
        <v>101</v>
      </c>
      <c r="X238">
        <v>152</v>
      </c>
      <c r="Y238">
        <v>200</v>
      </c>
      <c r="Z238">
        <v>1</v>
      </c>
      <c r="AB238">
        <v>2025</v>
      </c>
      <c r="AC238">
        <v>3.5999999999999899</v>
      </c>
    </row>
    <row r="239" spans="1:29" x14ac:dyDescent="0.45">
      <c r="A239" t="s">
        <v>161</v>
      </c>
      <c r="B239">
        <v>2.7</v>
      </c>
      <c r="C239" t="s">
        <v>52</v>
      </c>
      <c r="D239">
        <v>0.30908744262848398</v>
      </c>
      <c r="E239">
        <v>0.30908744262848398</v>
      </c>
      <c r="F239">
        <v>-2.6428328991250499E-2</v>
      </c>
      <c r="G239">
        <v>0.14320512082200801</v>
      </c>
      <c r="H239">
        <v>0.18373791927193101</v>
      </c>
      <c r="I239">
        <v>1536.8004403779901</v>
      </c>
      <c r="J239" t="s">
        <v>52</v>
      </c>
      <c r="K239">
        <v>69.5</v>
      </c>
      <c r="L239">
        <v>310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103.5</v>
      </c>
      <c r="T239">
        <v>128</v>
      </c>
      <c r="U239">
        <v>0</v>
      </c>
      <c r="V239">
        <v>1</v>
      </c>
      <c r="W239">
        <v>100</v>
      </c>
      <c r="X239">
        <v>135</v>
      </c>
      <c r="Y239">
        <v>200</v>
      </c>
      <c r="Z239">
        <v>1</v>
      </c>
      <c r="AB239">
        <v>2025</v>
      </c>
      <c r="AC239">
        <v>3.5</v>
      </c>
    </row>
    <row r="240" spans="1:29" x14ac:dyDescent="0.45">
      <c r="A240" t="s">
        <v>380</v>
      </c>
      <c r="B240">
        <v>2.7</v>
      </c>
      <c r="C240" t="s">
        <v>287</v>
      </c>
      <c r="D240">
        <v>-1.36710541647807</v>
      </c>
      <c r="E240">
        <v>-1.36710541647807</v>
      </c>
      <c r="F240">
        <v>-1.4547772663351499</v>
      </c>
      <c r="G240">
        <v>-1.36044864780907</v>
      </c>
      <c r="H240">
        <v>-1.3873591867750901</v>
      </c>
      <c r="I240">
        <v>1264.8828087489001</v>
      </c>
      <c r="J240" t="s">
        <v>287</v>
      </c>
      <c r="K240">
        <v>73.099999999999994</v>
      </c>
      <c r="L240">
        <v>40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92.3</v>
      </c>
      <c r="T240">
        <v>344</v>
      </c>
      <c r="U240">
        <v>0</v>
      </c>
      <c r="V240">
        <v>1</v>
      </c>
      <c r="W240">
        <v>107.8</v>
      </c>
      <c r="X240">
        <v>324</v>
      </c>
      <c r="Y240">
        <v>200</v>
      </c>
      <c r="Z240">
        <v>1</v>
      </c>
      <c r="AB240">
        <v>2025</v>
      </c>
      <c r="AC240">
        <v>-15.5</v>
      </c>
    </row>
    <row r="241" spans="1:29" x14ac:dyDescent="0.45">
      <c r="A241" t="s">
        <v>336</v>
      </c>
      <c r="B241">
        <v>2.7</v>
      </c>
      <c r="C241" t="s">
        <v>129</v>
      </c>
      <c r="D241">
        <v>-0.96129030322069697</v>
      </c>
      <c r="E241">
        <v>-0.96129030322069697</v>
      </c>
      <c r="F241">
        <v>-0.84078724886566203</v>
      </c>
      <c r="G241">
        <v>-1.1425278117755799</v>
      </c>
      <c r="H241">
        <v>-0.97647391677065998</v>
      </c>
      <c r="I241">
        <v>1335.99677685492</v>
      </c>
      <c r="J241" t="s">
        <v>129</v>
      </c>
      <c r="K241">
        <v>70.5</v>
      </c>
      <c r="L241">
        <v>227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95</v>
      </c>
      <c r="T241">
        <v>309</v>
      </c>
      <c r="U241">
        <v>0</v>
      </c>
      <c r="V241">
        <v>1</v>
      </c>
      <c r="W241">
        <v>105.9</v>
      </c>
      <c r="X241">
        <v>285</v>
      </c>
      <c r="Y241">
        <v>200</v>
      </c>
      <c r="Z241">
        <v>1</v>
      </c>
      <c r="AB241">
        <v>2025</v>
      </c>
      <c r="AC241">
        <v>-10.9</v>
      </c>
    </row>
    <row r="242" spans="1:29" x14ac:dyDescent="0.45">
      <c r="A242" t="s">
        <v>341</v>
      </c>
      <c r="B242">
        <v>2.7</v>
      </c>
      <c r="C242" t="s">
        <v>175</v>
      </c>
      <c r="D242">
        <v>-1.01422270929775</v>
      </c>
      <c r="E242">
        <v>-1.01422270929775</v>
      </c>
      <c r="F242">
        <v>-0.96679252805411098</v>
      </c>
      <c r="G242">
        <v>-0.84833468313037197</v>
      </c>
      <c r="H242">
        <v>-0.96089315744499404</v>
      </c>
      <c r="I242">
        <v>1338.6934167752099</v>
      </c>
      <c r="J242" t="s">
        <v>175</v>
      </c>
      <c r="K242">
        <v>69.8</v>
      </c>
      <c r="L242">
        <v>287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97.9</v>
      </c>
      <c r="T242">
        <v>256</v>
      </c>
      <c r="U242">
        <v>0</v>
      </c>
      <c r="V242">
        <v>1</v>
      </c>
      <c r="W242">
        <v>109.4</v>
      </c>
      <c r="X242">
        <v>352</v>
      </c>
      <c r="Y242">
        <v>200</v>
      </c>
      <c r="Z242">
        <v>1</v>
      </c>
      <c r="AB242">
        <v>2025</v>
      </c>
      <c r="AC242">
        <v>-11.5</v>
      </c>
    </row>
    <row r="243" spans="1:29" x14ac:dyDescent="0.45">
      <c r="A243" t="s">
        <v>180</v>
      </c>
      <c r="B243">
        <v>2.7</v>
      </c>
      <c r="C243" t="s">
        <v>61</v>
      </c>
      <c r="D243">
        <v>-2.61511291928276E-2</v>
      </c>
      <c r="E243">
        <v>-2.61511291928276E-2</v>
      </c>
      <c r="F243">
        <v>0.23482460413360801</v>
      </c>
      <c r="G243">
        <v>-0.28174050944329798</v>
      </c>
      <c r="H243">
        <v>-2.4804540923836299E-2</v>
      </c>
      <c r="I243">
        <v>1500.7069540796099</v>
      </c>
      <c r="J243" t="s">
        <v>61</v>
      </c>
      <c r="K243">
        <v>73.400000000000006</v>
      </c>
      <c r="L243">
        <v>28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101.9</v>
      </c>
      <c r="T243">
        <v>153</v>
      </c>
      <c r="U243">
        <v>0</v>
      </c>
      <c r="V243">
        <v>1</v>
      </c>
      <c r="W243">
        <v>102.2</v>
      </c>
      <c r="X243">
        <v>175</v>
      </c>
      <c r="Y243">
        <v>200</v>
      </c>
      <c r="Z243">
        <v>1</v>
      </c>
      <c r="AB243">
        <v>2025</v>
      </c>
      <c r="AC243">
        <v>-0.29999999999999699</v>
      </c>
    </row>
    <row r="244" spans="1:29" x14ac:dyDescent="0.45">
      <c r="A244" t="s">
        <v>296</v>
      </c>
      <c r="B244">
        <v>2.7</v>
      </c>
      <c r="C244" t="s">
        <v>287</v>
      </c>
      <c r="D244">
        <v>-0.78484894963053298</v>
      </c>
      <c r="E244">
        <v>-0.78484894963053298</v>
      </c>
      <c r="F244">
        <v>-0.48725512153195499</v>
      </c>
      <c r="G244">
        <v>-0.78295843232032503</v>
      </c>
      <c r="H244">
        <v>-0.70997786327833701</v>
      </c>
      <c r="I244">
        <v>1382.1205813131</v>
      </c>
      <c r="J244" t="s">
        <v>287</v>
      </c>
      <c r="K244">
        <v>72</v>
      </c>
      <c r="L244">
        <v>102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93.6</v>
      </c>
      <c r="T244">
        <v>331</v>
      </c>
      <c r="U244">
        <v>0</v>
      </c>
      <c r="V244">
        <v>1</v>
      </c>
      <c r="W244">
        <v>102.5</v>
      </c>
      <c r="X244">
        <v>182</v>
      </c>
      <c r="Y244">
        <v>200</v>
      </c>
      <c r="Z244">
        <v>1</v>
      </c>
      <c r="AB244">
        <v>2025</v>
      </c>
      <c r="AC244">
        <v>-8.9000000000000092</v>
      </c>
    </row>
    <row r="245" spans="1:29" x14ac:dyDescent="0.45">
      <c r="A245" t="s">
        <v>202</v>
      </c>
      <c r="B245">
        <v>2.6</v>
      </c>
      <c r="C245" t="s">
        <v>143</v>
      </c>
      <c r="D245">
        <v>-0.14083800902643401</v>
      </c>
      <c r="E245">
        <v>-0.14083800902643401</v>
      </c>
      <c r="F245">
        <v>-0.208032409938193</v>
      </c>
      <c r="G245">
        <v>7.7828870011960705E-2</v>
      </c>
      <c r="H245">
        <v>-0.10296988949477499</v>
      </c>
      <c r="I245">
        <v>1487.17848637569</v>
      </c>
      <c r="J245" t="s">
        <v>143</v>
      </c>
      <c r="K245">
        <v>68.599999999999994</v>
      </c>
      <c r="L245">
        <v>335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101.2</v>
      </c>
      <c r="T245">
        <v>171</v>
      </c>
      <c r="U245">
        <v>0</v>
      </c>
      <c r="V245">
        <v>1</v>
      </c>
      <c r="W245">
        <v>102.8</v>
      </c>
      <c r="X245">
        <v>193</v>
      </c>
      <c r="Y245">
        <v>200</v>
      </c>
      <c r="Z245">
        <v>1</v>
      </c>
      <c r="AB245">
        <v>2025</v>
      </c>
      <c r="AC245">
        <v>-1.5999999999999901</v>
      </c>
    </row>
    <row r="246" spans="1:29" x14ac:dyDescent="0.45">
      <c r="A246" t="s">
        <v>352</v>
      </c>
      <c r="B246">
        <v>2.6</v>
      </c>
      <c r="C246" t="s">
        <v>114</v>
      </c>
      <c r="D246">
        <v>-1.0230447769772499</v>
      </c>
      <c r="E246">
        <v>-1.0230447769772499</v>
      </c>
      <c r="F246">
        <v>-1.3099981311093101</v>
      </c>
      <c r="G246">
        <v>-1.0880476027672099</v>
      </c>
      <c r="H246">
        <v>-1.11103382195776</v>
      </c>
      <c r="I246">
        <v>1312.70782126466</v>
      </c>
      <c r="J246" t="s">
        <v>114</v>
      </c>
      <c r="K246">
        <v>70.099999999999994</v>
      </c>
      <c r="L246">
        <v>248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95.7</v>
      </c>
      <c r="T246">
        <v>294</v>
      </c>
      <c r="U246">
        <v>0</v>
      </c>
      <c r="V246">
        <v>1</v>
      </c>
      <c r="W246">
        <v>107.3</v>
      </c>
      <c r="X246">
        <v>313</v>
      </c>
      <c r="Y246">
        <v>200</v>
      </c>
      <c r="Z246">
        <v>1</v>
      </c>
      <c r="AB246">
        <v>2025</v>
      </c>
      <c r="AC246">
        <v>-11.6</v>
      </c>
    </row>
    <row r="247" spans="1:29" x14ac:dyDescent="0.45">
      <c r="A247" t="s">
        <v>112</v>
      </c>
      <c r="B247">
        <v>2.6</v>
      </c>
      <c r="C247" t="s">
        <v>13</v>
      </c>
      <c r="D247">
        <v>0.74136875892438603</v>
      </c>
      <c r="E247">
        <v>0.74136875892438603</v>
      </c>
      <c r="F247">
        <v>0.71174198262359401</v>
      </c>
      <c r="G247">
        <v>0.61173491829401105</v>
      </c>
      <c r="H247">
        <v>0.701553604691594</v>
      </c>
      <c r="I247">
        <v>1626.4213901319999</v>
      </c>
      <c r="J247" t="s">
        <v>13</v>
      </c>
      <c r="K247">
        <v>72.599999999999994</v>
      </c>
      <c r="L247">
        <v>60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107.5</v>
      </c>
      <c r="T247">
        <v>72</v>
      </c>
      <c r="U247">
        <v>0</v>
      </c>
      <c r="V247">
        <v>1</v>
      </c>
      <c r="W247">
        <v>99.1</v>
      </c>
      <c r="X247">
        <v>108</v>
      </c>
      <c r="Y247">
        <v>200</v>
      </c>
      <c r="Z247">
        <v>1</v>
      </c>
      <c r="AB247">
        <v>2025</v>
      </c>
      <c r="AC247">
        <v>8.4000000000000092</v>
      </c>
    </row>
    <row r="248" spans="1:29" x14ac:dyDescent="0.45">
      <c r="A248" t="s">
        <v>92</v>
      </c>
      <c r="B248">
        <v>2.6</v>
      </c>
      <c r="C248" t="s">
        <v>13</v>
      </c>
      <c r="D248">
        <v>0.86487770643750095</v>
      </c>
      <c r="E248">
        <v>0.86487770643750095</v>
      </c>
      <c r="F248">
        <v>0.89832411683165703</v>
      </c>
      <c r="G248">
        <v>0.93861617234424699</v>
      </c>
      <c r="H248">
        <v>0.89167392551272695</v>
      </c>
      <c r="I248">
        <v>1659.3264646581199</v>
      </c>
      <c r="J248" t="s">
        <v>13</v>
      </c>
      <c r="K248">
        <v>71.099999999999994</v>
      </c>
      <c r="L248">
        <v>166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107.4</v>
      </c>
      <c r="T248">
        <v>75</v>
      </c>
      <c r="U248">
        <v>0</v>
      </c>
      <c r="V248">
        <v>1</v>
      </c>
      <c r="W248">
        <v>97.6</v>
      </c>
      <c r="X248">
        <v>87</v>
      </c>
      <c r="Y248">
        <v>200</v>
      </c>
      <c r="Z248">
        <v>1</v>
      </c>
      <c r="AB248">
        <v>2025</v>
      </c>
      <c r="AC248">
        <v>9.8000000000000096</v>
      </c>
    </row>
    <row r="249" spans="1:29" x14ac:dyDescent="0.45">
      <c r="A249" t="s">
        <v>174</v>
      </c>
      <c r="B249">
        <v>2.6</v>
      </c>
      <c r="C249" t="s">
        <v>175</v>
      </c>
      <c r="D249">
        <v>0.150290224397336</v>
      </c>
      <c r="E249">
        <v>0.150290224397336</v>
      </c>
      <c r="F249">
        <v>-0.13518659606449401</v>
      </c>
      <c r="G249">
        <v>0.121413037218659</v>
      </c>
      <c r="H249">
        <v>7.1701722487209199E-2</v>
      </c>
      <c r="I249">
        <v>1517.4097756194701</v>
      </c>
      <c r="J249" t="s">
        <v>175</v>
      </c>
      <c r="K249">
        <v>73</v>
      </c>
      <c r="L249">
        <v>41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102.5</v>
      </c>
      <c r="T249">
        <v>145</v>
      </c>
      <c r="U249">
        <v>0</v>
      </c>
      <c r="V249">
        <v>1</v>
      </c>
      <c r="W249">
        <v>100.8</v>
      </c>
      <c r="X249">
        <v>148</v>
      </c>
      <c r="Y249">
        <v>200</v>
      </c>
      <c r="Z249">
        <v>1</v>
      </c>
      <c r="AB249">
        <v>2025</v>
      </c>
      <c r="AC249">
        <v>1.7</v>
      </c>
    </row>
    <row r="250" spans="1:29" x14ac:dyDescent="0.45">
      <c r="A250" t="s">
        <v>245</v>
      </c>
      <c r="B250">
        <v>2.6</v>
      </c>
      <c r="C250" t="s">
        <v>55</v>
      </c>
      <c r="D250">
        <v>-0.48489864852725401</v>
      </c>
      <c r="E250">
        <v>-0.48489864852725401</v>
      </c>
      <c r="F250">
        <v>-0.29856793031873702</v>
      </c>
      <c r="G250">
        <v>-0.27084446764162301</v>
      </c>
      <c r="H250">
        <v>-0.38480242375371698</v>
      </c>
      <c r="I250">
        <v>1438.40032050883</v>
      </c>
      <c r="J250" t="s">
        <v>55</v>
      </c>
      <c r="K250">
        <v>71.5</v>
      </c>
      <c r="L250">
        <v>136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99.6</v>
      </c>
      <c r="T250">
        <v>213</v>
      </c>
      <c r="U250">
        <v>0</v>
      </c>
      <c r="V250">
        <v>1</v>
      </c>
      <c r="W250">
        <v>105.1</v>
      </c>
      <c r="X250">
        <v>258</v>
      </c>
      <c r="Y250">
        <v>200</v>
      </c>
      <c r="Z250">
        <v>1</v>
      </c>
      <c r="AB250">
        <v>2025</v>
      </c>
      <c r="AC250">
        <v>-5.5</v>
      </c>
    </row>
    <row r="251" spans="1:29" x14ac:dyDescent="0.45">
      <c r="A251" t="s">
        <v>394</v>
      </c>
      <c r="B251">
        <v>2.6</v>
      </c>
      <c r="C251" t="s">
        <v>143</v>
      </c>
      <c r="D251">
        <v>-1.7993867327739701</v>
      </c>
      <c r="E251">
        <v>-1.7993867327739701</v>
      </c>
      <c r="F251">
        <v>-2.5297566987749298</v>
      </c>
      <c r="G251">
        <v>-1.37134468961075</v>
      </c>
      <c r="H251">
        <v>-1.8749687134834101</v>
      </c>
      <c r="I251">
        <v>1180.48978991386</v>
      </c>
      <c r="J251" t="s">
        <v>143</v>
      </c>
      <c r="K251">
        <v>74.900000000000006</v>
      </c>
      <c r="L251">
        <v>4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89.7</v>
      </c>
      <c r="T251">
        <v>358</v>
      </c>
      <c r="U251">
        <v>0</v>
      </c>
      <c r="V251">
        <v>1</v>
      </c>
      <c r="W251">
        <v>110.1</v>
      </c>
      <c r="X251">
        <v>357</v>
      </c>
      <c r="Y251">
        <v>200</v>
      </c>
      <c r="Z251">
        <v>1</v>
      </c>
      <c r="AB251">
        <v>2025</v>
      </c>
      <c r="AC251">
        <v>-20.399999999999999</v>
      </c>
    </row>
    <row r="252" spans="1:29" x14ac:dyDescent="0.45">
      <c r="A252" t="s">
        <v>221</v>
      </c>
      <c r="B252">
        <v>2.6</v>
      </c>
      <c r="C252" t="s">
        <v>129</v>
      </c>
      <c r="D252">
        <v>-0.17612627974446701</v>
      </c>
      <c r="E252">
        <v>-0.17612627974446701</v>
      </c>
      <c r="F252">
        <v>-0.35304644422899301</v>
      </c>
      <c r="G252">
        <v>-0.28174050944329798</v>
      </c>
      <c r="H252">
        <v>-0.24675987829030599</v>
      </c>
      <c r="I252">
        <v>1462.29203406491</v>
      </c>
      <c r="J252" t="s">
        <v>129</v>
      </c>
      <c r="K252">
        <v>71.900000000000006</v>
      </c>
      <c r="L252">
        <v>106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99.9</v>
      </c>
      <c r="T252">
        <v>200</v>
      </c>
      <c r="U252">
        <v>0</v>
      </c>
      <c r="V252">
        <v>1</v>
      </c>
      <c r="W252">
        <v>101.9</v>
      </c>
      <c r="X252">
        <v>169</v>
      </c>
      <c r="Y252">
        <v>200</v>
      </c>
      <c r="Z252">
        <v>1</v>
      </c>
      <c r="AB252">
        <v>2025</v>
      </c>
      <c r="AC252">
        <v>-2</v>
      </c>
    </row>
    <row r="253" spans="1:29" x14ac:dyDescent="0.45">
      <c r="A253" t="s">
        <v>373</v>
      </c>
      <c r="B253">
        <v>2.6</v>
      </c>
      <c r="C253" t="s">
        <v>143</v>
      </c>
      <c r="D253">
        <v>-1.4112157548756099</v>
      </c>
      <c r="E253">
        <v>-1.4112157548756099</v>
      </c>
      <c r="F253">
        <v>-1.4092971935284799</v>
      </c>
      <c r="G253">
        <v>-1.16431989537893</v>
      </c>
      <c r="H253">
        <v>-1.3490121496646601</v>
      </c>
      <c r="I253">
        <v>1271.5197221967901</v>
      </c>
      <c r="J253" t="s">
        <v>143</v>
      </c>
      <c r="K253">
        <v>69.599999999999994</v>
      </c>
      <c r="L253">
        <v>296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93</v>
      </c>
      <c r="T253">
        <v>336</v>
      </c>
      <c r="U253">
        <v>0</v>
      </c>
      <c r="V253">
        <v>1</v>
      </c>
      <c r="W253">
        <v>109</v>
      </c>
      <c r="X253">
        <v>344</v>
      </c>
      <c r="Y253">
        <v>200</v>
      </c>
      <c r="Z253">
        <v>1</v>
      </c>
      <c r="AB253">
        <v>2025</v>
      </c>
      <c r="AC253">
        <v>-16</v>
      </c>
    </row>
    <row r="254" spans="1:29" x14ac:dyDescent="0.45">
      <c r="A254" t="s">
        <v>368</v>
      </c>
      <c r="B254">
        <v>2.6</v>
      </c>
      <c r="C254" t="s">
        <v>304</v>
      </c>
      <c r="D254">
        <v>-1.36710541647807</v>
      </c>
      <c r="E254">
        <v>-1.36710541647807</v>
      </c>
      <c r="F254">
        <v>-1.27339904987374</v>
      </c>
      <c r="G254">
        <v>-1.18611197898228</v>
      </c>
      <c r="H254">
        <v>-1.2984304654530401</v>
      </c>
      <c r="I254">
        <v>1280.27414719171</v>
      </c>
      <c r="J254" t="s">
        <v>304</v>
      </c>
      <c r="K254">
        <v>70.099999999999994</v>
      </c>
      <c r="L254">
        <v>258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92.3</v>
      </c>
      <c r="T254">
        <v>343</v>
      </c>
      <c r="U254">
        <v>0</v>
      </c>
      <c r="V254">
        <v>1</v>
      </c>
      <c r="W254">
        <v>107.8</v>
      </c>
      <c r="X254">
        <v>323</v>
      </c>
      <c r="Y254">
        <v>200</v>
      </c>
      <c r="Z254">
        <v>1</v>
      </c>
      <c r="AB254">
        <v>2025</v>
      </c>
      <c r="AC254">
        <v>-15.5</v>
      </c>
    </row>
    <row r="255" spans="1:29" x14ac:dyDescent="0.45">
      <c r="A255" t="s">
        <v>314</v>
      </c>
      <c r="B255">
        <v>2.6</v>
      </c>
      <c r="C255" t="s">
        <v>287</v>
      </c>
      <c r="D255">
        <v>-0.76720481427151699</v>
      </c>
      <c r="E255">
        <v>-0.76720481427151699</v>
      </c>
      <c r="F255">
        <v>-0.72191025284059496</v>
      </c>
      <c r="G255">
        <v>-0.82654259952702303</v>
      </c>
      <c r="H255">
        <v>-0.77071562022766305</v>
      </c>
      <c r="I255">
        <v>1371.6083940291001</v>
      </c>
      <c r="J255" t="s">
        <v>287</v>
      </c>
      <c r="K255">
        <v>70.900000000000006</v>
      </c>
      <c r="L255">
        <v>190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95.2</v>
      </c>
      <c r="T255">
        <v>308</v>
      </c>
      <c r="U255">
        <v>0</v>
      </c>
      <c r="V255">
        <v>1</v>
      </c>
      <c r="W255">
        <v>103.9</v>
      </c>
      <c r="X255">
        <v>227</v>
      </c>
      <c r="Y255">
        <v>200</v>
      </c>
      <c r="Z255">
        <v>1</v>
      </c>
      <c r="AB255">
        <v>2025</v>
      </c>
      <c r="AC255">
        <v>-8.6999999999999993</v>
      </c>
    </row>
    <row r="256" spans="1:29" x14ac:dyDescent="0.45">
      <c r="A256" t="s">
        <v>364</v>
      </c>
      <c r="B256">
        <v>2.6</v>
      </c>
      <c r="C256" t="s">
        <v>276</v>
      </c>
      <c r="D256">
        <v>-1.2435964689649599</v>
      </c>
      <c r="E256">
        <v>-1.2435964689649599</v>
      </c>
      <c r="F256">
        <v>-1.0661819362675</v>
      </c>
      <c r="G256">
        <v>-1.25148822979233</v>
      </c>
      <c r="H256">
        <v>-1.20121577599744</v>
      </c>
      <c r="I256">
        <v>1297.0995795692399</v>
      </c>
      <c r="J256" t="s">
        <v>276</v>
      </c>
      <c r="K256">
        <v>70.3</v>
      </c>
      <c r="L256">
        <v>237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92.5</v>
      </c>
      <c r="T256">
        <v>342</v>
      </c>
      <c r="U256">
        <v>0</v>
      </c>
      <c r="V256">
        <v>1</v>
      </c>
      <c r="W256">
        <v>106.6</v>
      </c>
      <c r="X256">
        <v>301</v>
      </c>
      <c r="Y256">
        <v>200</v>
      </c>
      <c r="Z256">
        <v>1</v>
      </c>
      <c r="AB256">
        <v>2025</v>
      </c>
      <c r="AC256">
        <v>-14.1</v>
      </c>
    </row>
    <row r="257" spans="1:29" x14ac:dyDescent="0.45">
      <c r="A257" t="s">
        <v>122</v>
      </c>
      <c r="B257">
        <v>2.6</v>
      </c>
      <c r="C257" t="s">
        <v>123</v>
      </c>
      <c r="D257">
        <v>0.45906259318012299</v>
      </c>
      <c r="E257">
        <v>0.45906259318012299</v>
      </c>
      <c r="F257">
        <v>0.70592371347629701</v>
      </c>
      <c r="G257">
        <v>0.55725470928563903</v>
      </c>
      <c r="H257">
        <v>0.545325902280546</v>
      </c>
      <c r="I257">
        <v>1599.3822805372099</v>
      </c>
      <c r="J257" t="s">
        <v>123</v>
      </c>
      <c r="K257">
        <v>71.8</v>
      </c>
      <c r="L257">
        <v>119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107.9</v>
      </c>
      <c r="T257">
        <v>66</v>
      </c>
      <c r="U257">
        <v>0</v>
      </c>
      <c r="V257">
        <v>1</v>
      </c>
      <c r="W257">
        <v>102.7</v>
      </c>
      <c r="X257">
        <v>188</v>
      </c>
      <c r="Y257">
        <v>200</v>
      </c>
      <c r="Z257">
        <v>1</v>
      </c>
      <c r="AB257">
        <v>2025</v>
      </c>
      <c r="AC257">
        <v>5.2</v>
      </c>
    </row>
    <row r="258" spans="1:29" x14ac:dyDescent="0.45">
      <c r="A258" t="s">
        <v>231</v>
      </c>
      <c r="B258">
        <v>2.6</v>
      </c>
      <c r="C258" t="s">
        <v>154</v>
      </c>
      <c r="D258">
        <v>-0.33492349797561399</v>
      </c>
      <c r="E258">
        <v>-0.33492349797561399</v>
      </c>
      <c r="F258">
        <v>-0.208303447320831</v>
      </c>
      <c r="G258">
        <v>-0.36890884385669398</v>
      </c>
      <c r="H258">
        <v>-0.31176482178218901</v>
      </c>
      <c r="I258">
        <v>1451.04130347005</v>
      </c>
      <c r="J258" t="s">
        <v>154</v>
      </c>
      <c r="K258">
        <v>69</v>
      </c>
      <c r="L258">
        <v>327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99.7</v>
      </c>
      <c r="T258">
        <v>207</v>
      </c>
      <c r="U258">
        <v>0</v>
      </c>
      <c r="V258">
        <v>1</v>
      </c>
      <c r="W258">
        <v>103.5</v>
      </c>
      <c r="X258">
        <v>216</v>
      </c>
      <c r="Y258">
        <v>200</v>
      </c>
      <c r="Z258">
        <v>1</v>
      </c>
      <c r="AB258">
        <v>2025</v>
      </c>
      <c r="AC258">
        <v>-3.8</v>
      </c>
    </row>
    <row r="259" spans="1:29" x14ac:dyDescent="0.45">
      <c r="A259" t="s">
        <v>172</v>
      </c>
      <c r="B259">
        <v>2.6</v>
      </c>
      <c r="C259" t="s">
        <v>143</v>
      </c>
      <c r="D259">
        <v>0.22086676583340201</v>
      </c>
      <c r="E259">
        <v>0.22086676583340201</v>
      </c>
      <c r="F259">
        <v>6.2444828775779899E-2</v>
      </c>
      <c r="G259">
        <v>-7.4715715211482306E-2</v>
      </c>
      <c r="H259">
        <v>0.107365661307775</v>
      </c>
      <c r="I259">
        <v>1523.5823118308399</v>
      </c>
      <c r="J259" t="s">
        <v>143</v>
      </c>
      <c r="K259">
        <v>71</v>
      </c>
      <c r="L259">
        <v>181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106.2</v>
      </c>
      <c r="T259">
        <v>96</v>
      </c>
      <c r="U259">
        <v>0</v>
      </c>
      <c r="V259">
        <v>1</v>
      </c>
      <c r="W259">
        <v>103.7</v>
      </c>
      <c r="X259">
        <v>221</v>
      </c>
      <c r="Y259">
        <v>200</v>
      </c>
      <c r="Z259">
        <v>1</v>
      </c>
      <c r="AB259">
        <v>2025</v>
      </c>
      <c r="AC259">
        <v>2.5</v>
      </c>
    </row>
    <row r="260" spans="1:29" x14ac:dyDescent="0.45">
      <c r="A260" t="s">
        <v>322</v>
      </c>
      <c r="B260">
        <v>2.6</v>
      </c>
      <c r="C260" t="s">
        <v>141</v>
      </c>
      <c r="D260">
        <v>-0.87306962642561403</v>
      </c>
      <c r="E260">
        <v>-0.87306962642561403</v>
      </c>
      <c r="F260">
        <v>-0.78685984430010203</v>
      </c>
      <c r="G260">
        <v>-0.772062390518651</v>
      </c>
      <c r="H260">
        <v>-0.82626537191749505</v>
      </c>
      <c r="I260">
        <v>1361.99412075538</v>
      </c>
      <c r="J260" t="s">
        <v>141</v>
      </c>
      <c r="K260">
        <v>70.599999999999994</v>
      </c>
      <c r="L260">
        <v>217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96.4</v>
      </c>
      <c r="T260">
        <v>280</v>
      </c>
      <c r="U260">
        <v>0</v>
      </c>
      <c r="V260">
        <v>1</v>
      </c>
      <c r="W260">
        <v>106.3</v>
      </c>
      <c r="X260">
        <v>291</v>
      </c>
      <c r="Y260">
        <v>200</v>
      </c>
      <c r="Z260">
        <v>1</v>
      </c>
      <c r="AB260">
        <v>2025</v>
      </c>
      <c r="AC260">
        <v>-9.8999999999999897</v>
      </c>
    </row>
    <row r="261" spans="1:29" x14ac:dyDescent="0.45">
      <c r="A261" t="s">
        <v>147</v>
      </c>
      <c r="B261">
        <v>2.6</v>
      </c>
      <c r="C261" t="s">
        <v>135</v>
      </c>
      <c r="D261">
        <v>0.25615503655143401</v>
      </c>
      <c r="E261">
        <v>0.25615503655143401</v>
      </c>
      <c r="F261">
        <v>0.280322746099122</v>
      </c>
      <c r="G261">
        <v>0.15410116262368201</v>
      </c>
      <c r="H261">
        <v>0.23668349545641801</v>
      </c>
      <c r="I261">
        <v>1545.96399597612</v>
      </c>
      <c r="J261" t="s">
        <v>135</v>
      </c>
      <c r="K261">
        <v>69.7</v>
      </c>
      <c r="L261">
        <v>291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102.6</v>
      </c>
      <c r="T261">
        <v>143</v>
      </c>
      <c r="U261">
        <v>0</v>
      </c>
      <c r="V261">
        <v>1</v>
      </c>
      <c r="W261">
        <v>99.7</v>
      </c>
      <c r="X261">
        <v>126</v>
      </c>
      <c r="Y261">
        <v>200</v>
      </c>
      <c r="Z261">
        <v>1</v>
      </c>
      <c r="AB261">
        <v>2025</v>
      </c>
      <c r="AC261">
        <v>2.8999999999999901</v>
      </c>
    </row>
    <row r="262" spans="1:29" x14ac:dyDescent="0.45">
      <c r="A262" t="s">
        <v>307</v>
      </c>
      <c r="B262">
        <v>2.6</v>
      </c>
      <c r="C262" t="s">
        <v>141</v>
      </c>
      <c r="D262">
        <v>-0.69662827283545004</v>
      </c>
      <c r="E262">
        <v>-0.69662827283545004</v>
      </c>
      <c r="F262">
        <v>-0.81282522555683201</v>
      </c>
      <c r="G262">
        <v>-0.73937426511362703</v>
      </c>
      <c r="H262">
        <v>-0.73636400908534005</v>
      </c>
      <c r="I262">
        <v>1377.5537991275501</v>
      </c>
      <c r="J262" t="s">
        <v>141</v>
      </c>
      <c r="K262">
        <v>70.599999999999994</v>
      </c>
      <c r="L262">
        <v>207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97.2</v>
      </c>
      <c r="T262">
        <v>266</v>
      </c>
      <c r="U262">
        <v>0</v>
      </c>
      <c r="V262">
        <v>1</v>
      </c>
      <c r="W262">
        <v>105.1</v>
      </c>
      <c r="X262">
        <v>257</v>
      </c>
      <c r="Y262">
        <v>200</v>
      </c>
      <c r="Z262">
        <v>1</v>
      </c>
      <c r="AB262">
        <v>2025</v>
      </c>
      <c r="AC262">
        <v>-7.8999999999999897</v>
      </c>
    </row>
    <row r="263" spans="1:29" x14ac:dyDescent="0.45">
      <c r="A263" t="s">
        <v>334</v>
      </c>
      <c r="B263">
        <v>2.6</v>
      </c>
      <c r="C263" t="s">
        <v>13</v>
      </c>
      <c r="D263">
        <v>-0.80249308498954997</v>
      </c>
      <c r="E263">
        <v>-0.80249308498954997</v>
      </c>
      <c r="F263">
        <v>-1.2115302499968901</v>
      </c>
      <c r="G263">
        <v>-0.96819114294879205</v>
      </c>
      <c r="H263">
        <v>-0.94617689073119504</v>
      </c>
      <c r="I263">
        <v>1341.2404346367</v>
      </c>
      <c r="J263" t="s">
        <v>13</v>
      </c>
      <c r="K263">
        <v>71.400000000000006</v>
      </c>
      <c r="L263">
        <v>146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97.6</v>
      </c>
      <c r="T263">
        <v>259</v>
      </c>
      <c r="U263">
        <v>0</v>
      </c>
      <c r="V263">
        <v>1</v>
      </c>
      <c r="W263">
        <v>106.7</v>
      </c>
      <c r="X263">
        <v>302</v>
      </c>
      <c r="Y263">
        <v>200</v>
      </c>
      <c r="Z263">
        <v>1</v>
      </c>
      <c r="AB263">
        <v>2025</v>
      </c>
      <c r="AC263">
        <v>-9.1000000000000103</v>
      </c>
    </row>
    <row r="264" spans="1:29" x14ac:dyDescent="0.45">
      <c r="A264" t="s">
        <v>110</v>
      </c>
      <c r="B264">
        <v>2.6</v>
      </c>
      <c r="C264" t="s">
        <v>15</v>
      </c>
      <c r="D264">
        <v>0.82958943571946797</v>
      </c>
      <c r="E264">
        <v>0.82958943571946797</v>
      </c>
      <c r="F264">
        <v>0.65489640890496503</v>
      </c>
      <c r="G264">
        <v>0.546358667483965</v>
      </c>
      <c r="H264">
        <v>0.71510848695696605</v>
      </c>
      <c r="I264">
        <v>1628.7674013800799</v>
      </c>
      <c r="J264" t="s">
        <v>15</v>
      </c>
      <c r="K264">
        <v>70.2</v>
      </c>
      <c r="L264">
        <v>238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109.7</v>
      </c>
      <c r="T264">
        <v>48</v>
      </c>
      <c r="U264">
        <v>0</v>
      </c>
      <c r="V264">
        <v>1</v>
      </c>
      <c r="W264">
        <v>100.3</v>
      </c>
      <c r="X264">
        <v>137</v>
      </c>
      <c r="Y264">
        <v>200</v>
      </c>
      <c r="Z264">
        <v>1</v>
      </c>
      <c r="AB264">
        <v>2025</v>
      </c>
      <c r="AC264">
        <v>9.4000000000000092</v>
      </c>
    </row>
    <row r="265" spans="1:29" x14ac:dyDescent="0.45">
      <c r="A265" t="s">
        <v>325</v>
      </c>
      <c r="B265">
        <v>2.6</v>
      </c>
      <c r="C265" t="s">
        <v>175</v>
      </c>
      <c r="D265">
        <v>-0.82895928802807395</v>
      </c>
      <c r="E265">
        <v>-0.82895928802807395</v>
      </c>
      <c r="F265">
        <v>-1.0216685634589</v>
      </c>
      <c r="G265">
        <v>-0.88102280853539605</v>
      </c>
      <c r="H265">
        <v>-0.89015248701261196</v>
      </c>
      <c r="I265">
        <v>1350.9368583102901</v>
      </c>
      <c r="J265" t="s">
        <v>175</v>
      </c>
      <c r="K265">
        <v>70.400000000000006</v>
      </c>
      <c r="L265">
        <v>231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96.5</v>
      </c>
      <c r="T265">
        <v>278</v>
      </c>
      <c r="U265">
        <v>0</v>
      </c>
      <c r="V265">
        <v>1</v>
      </c>
      <c r="W265">
        <v>105.9</v>
      </c>
      <c r="X265">
        <v>283</v>
      </c>
      <c r="Y265">
        <v>200</v>
      </c>
      <c r="Z265">
        <v>1</v>
      </c>
      <c r="AB265">
        <v>2025</v>
      </c>
      <c r="AC265">
        <v>-9.4000000000000092</v>
      </c>
    </row>
    <row r="266" spans="1:29" x14ac:dyDescent="0.45">
      <c r="A266" t="s">
        <v>390</v>
      </c>
      <c r="B266">
        <v>2.6</v>
      </c>
      <c r="C266" t="s">
        <v>287</v>
      </c>
      <c r="D266">
        <v>-1.57001297310676</v>
      </c>
      <c r="E266">
        <v>-1.57001297310676</v>
      </c>
      <c r="F266">
        <v>-1.4089087066133701</v>
      </c>
      <c r="G266">
        <v>-1.56747344204089</v>
      </c>
      <c r="H266">
        <v>-1.5291020237169499</v>
      </c>
      <c r="I266">
        <v>1240.3506672451899</v>
      </c>
      <c r="J266" t="s">
        <v>287</v>
      </c>
      <c r="K266">
        <v>71.3</v>
      </c>
      <c r="L266">
        <v>147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88.6</v>
      </c>
      <c r="T266">
        <v>361</v>
      </c>
      <c r="U266">
        <v>0</v>
      </c>
      <c r="V266">
        <v>1</v>
      </c>
      <c r="W266">
        <v>106.4</v>
      </c>
      <c r="X266">
        <v>296</v>
      </c>
      <c r="Y266">
        <v>200</v>
      </c>
      <c r="Z266">
        <v>1</v>
      </c>
      <c r="AB266">
        <v>2025</v>
      </c>
      <c r="AC266">
        <v>-17.8</v>
      </c>
    </row>
    <row r="267" spans="1:29" x14ac:dyDescent="0.45">
      <c r="A267" t="s">
        <v>247</v>
      </c>
      <c r="B267">
        <v>2.6</v>
      </c>
      <c r="C267" t="s">
        <v>230</v>
      </c>
      <c r="D267">
        <v>-0.317279362616598</v>
      </c>
      <c r="E267">
        <v>-0.317279362616598</v>
      </c>
      <c r="F267">
        <v>-0.62342430256933401</v>
      </c>
      <c r="G267">
        <v>-0.31442863484832201</v>
      </c>
      <c r="H267">
        <v>-0.39310291566271299</v>
      </c>
      <c r="I267">
        <v>1436.9637128716799</v>
      </c>
      <c r="J267" t="s">
        <v>230</v>
      </c>
      <c r="K267">
        <v>71</v>
      </c>
      <c r="L267">
        <v>183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100.5</v>
      </c>
      <c r="T267">
        <v>181</v>
      </c>
      <c r="U267">
        <v>0</v>
      </c>
      <c r="V267">
        <v>1</v>
      </c>
      <c r="W267">
        <v>104.1</v>
      </c>
      <c r="X267">
        <v>235</v>
      </c>
      <c r="Y267">
        <v>200</v>
      </c>
      <c r="Z267">
        <v>1</v>
      </c>
      <c r="AB267">
        <v>2025</v>
      </c>
      <c r="AC267">
        <v>-3.5999999999999899</v>
      </c>
    </row>
    <row r="268" spans="1:29" x14ac:dyDescent="0.45">
      <c r="A268" t="s">
        <v>397</v>
      </c>
      <c r="B268">
        <v>2.6</v>
      </c>
      <c r="C268" t="s">
        <v>287</v>
      </c>
      <c r="D268">
        <v>-2.3375328612239699</v>
      </c>
      <c r="E268">
        <v>-2.3375328612239699</v>
      </c>
      <c r="F268">
        <v>-2.02371183623077</v>
      </c>
      <c r="G268">
        <v>-2.7115578312167101</v>
      </c>
      <c r="H268">
        <v>-2.3525838474738601</v>
      </c>
      <c r="I268">
        <v>1097.82655059846</v>
      </c>
      <c r="J268" t="s">
        <v>287</v>
      </c>
      <c r="K268">
        <v>69.099999999999994</v>
      </c>
      <c r="L268">
        <v>321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84.4</v>
      </c>
      <c r="T268">
        <v>364</v>
      </c>
      <c r="U268">
        <v>0</v>
      </c>
      <c r="V268">
        <v>1</v>
      </c>
      <c r="W268">
        <v>110.9</v>
      </c>
      <c r="X268">
        <v>363</v>
      </c>
      <c r="Y268">
        <v>200</v>
      </c>
      <c r="Z268">
        <v>1</v>
      </c>
      <c r="AB268">
        <v>2025</v>
      </c>
      <c r="AC268">
        <v>-26.5</v>
      </c>
    </row>
    <row r="269" spans="1:29" x14ac:dyDescent="0.45">
      <c r="A269" t="s">
        <v>324</v>
      </c>
      <c r="B269">
        <v>2.6</v>
      </c>
      <c r="C269" t="s">
        <v>104</v>
      </c>
      <c r="D269">
        <v>-0.98775650625921996</v>
      </c>
      <c r="E269">
        <v>-0.98775650625921996</v>
      </c>
      <c r="F269">
        <v>-0.46212092158198298</v>
      </c>
      <c r="G269">
        <v>-1.0008792683538199</v>
      </c>
      <c r="H269">
        <v>-0.85962830061355999</v>
      </c>
      <c r="I269">
        <v>1356.2198318713099</v>
      </c>
      <c r="J269" t="s">
        <v>104</v>
      </c>
      <c r="K269">
        <v>72.400000000000006</v>
      </c>
      <c r="L269">
        <v>78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95.9</v>
      </c>
      <c r="T269">
        <v>289</v>
      </c>
      <c r="U269">
        <v>0</v>
      </c>
      <c r="V269">
        <v>1</v>
      </c>
      <c r="W269">
        <v>107.1</v>
      </c>
      <c r="X269">
        <v>311</v>
      </c>
      <c r="Y269">
        <v>200</v>
      </c>
      <c r="Z269">
        <v>1</v>
      </c>
      <c r="AB269">
        <v>2025</v>
      </c>
      <c r="AC269">
        <v>-11.2</v>
      </c>
    </row>
    <row r="270" spans="1:29" x14ac:dyDescent="0.45">
      <c r="A270" t="s">
        <v>191</v>
      </c>
      <c r="B270">
        <v>2.6</v>
      </c>
      <c r="C270" t="s">
        <v>123</v>
      </c>
      <c r="D270">
        <v>-4.3795264551844203E-2</v>
      </c>
      <c r="E270">
        <v>-4.3795264551844203E-2</v>
      </c>
      <c r="F270">
        <v>-0.100060151274599</v>
      </c>
      <c r="G270">
        <v>2.3348661003588199E-2</v>
      </c>
      <c r="H270">
        <v>-4.1075504843674698E-2</v>
      </c>
      <c r="I270">
        <v>1497.89085699918</v>
      </c>
      <c r="J270" t="s">
        <v>123</v>
      </c>
      <c r="K270">
        <v>71</v>
      </c>
      <c r="L270">
        <v>182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102.5</v>
      </c>
      <c r="T270">
        <v>147</v>
      </c>
      <c r="U270">
        <v>0</v>
      </c>
      <c r="V270">
        <v>1</v>
      </c>
      <c r="W270">
        <v>103</v>
      </c>
      <c r="X270">
        <v>199</v>
      </c>
      <c r="Y270">
        <v>200</v>
      </c>
      <c r="Z270">
        <v>1</v>
      </c>
      <c r="AB270">
        <v>2025</v>
      </c>
      <c r="AC270">
        <v>-0.5</v>
      </c>
    </row>
    <row r="271" spans="1:29" x14ac:dyDescent="0.45">
      <c r="A271" t="s">
        <v>311</v>
      </c>
      <c r="B271">
        <v>2.5</v>
      </c>
      <c r="C271" t="s">
        <v>70</v>
      </c>
      <c r="D271">
        <v>-0.72309447587397602</v>
      </c>
      <c r="E271">
        <v>-0.72309447587397602</v>
      </c>
      <c r="F271">
        <v>-0.89394671418041305</v>
      </c>
      <c r="G271">
        <v>-0.684894056105255</v>
      </c>
      <c r="H271">
        <v>-0.75625743050840499</v>
      </c>
      <c r="I271">
        <v>1374.1107452147601</v>
      </c>
      <c r="J271" t="s">
        <v>70</v>
      </c>
      <c r="K271">
        <v>74.8</v>
      </c>
      <c r="L271">
        <v>5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95.7</v>
      </c>
      <c r="T271">
        <v>293</v>
      </c>
      <c r="U271">
        <v>0</v>
      </c>
      <c r="V271">
        <v>1</v>
      </c>
      <c r="W271">
        <v>103.9</v>
      </c>
      <c r="X271">
        <v>228</v>
      </c>
      <c r="Y271">
        <v>200</v>
      </c>
      <c r="Z271">
        <v>1</v>
      </c>
      <c r="AB271">
        <v>2025</v>
      </c>
      <c r="AC271">
        <v>-8.1999999999999993</v>
      </c>
    </row>
    <row r="272" spans="1:29" x14ac:dyDescent="0.45">
      <c r="A272" t="s">
        <v>391</v>
      </c>
      <c r="B272">
        <v>2.5</v>
      </c>
      <c r="C272" t="s">
        <v>104</v>
      </c>
      <c r="D272">
        <v>-1.8611412065305299</v>
      </c>
      <c r="E272">
        <v>-1.8611412065305299</v>
      </c>
      <c r="F272">
        <v>-1.61684858657331</v>
      </c>
      <c r="G272">
        <v>-1.2950723969990301</v>
      </c>
      <c r="H272">
        <v>-1.65855084915835</v>
      </c>
      <c r="I272">
        <v>1217.94631178192</v>
      </c>
      <c r="J272" t="s">
        <v>104</v>
      </c>
      <c r="K272">
        <v>69.900000000000006</v>
      </c>
      <c r="L272">
        <v>280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88.8</v>
      </c>
      <c r="T272">
        <v>360</v>
      </c>
      <c r="U272">
        <v>0</v>
      </c>
      <c r="V272">
        <v>1</v>
      </c>
      <c r="W272">
        <v>109.9</v>
      </c>
      <c r="X272">
        <v>355</v>
      </c>
      <c r="Y272">
        <v>200</v>
      </c>
      <c r="Z272">
        <v>1</v>
      </c>
      <c r="AB272">
        <v>2025</v>
      </c>
      <c r="AC272">
        <v>-21.1</v>
      </c>
    </row>
    <row r="273" spans="1:29" x14ac:dyDescent="0.45">
      <c r="A273" t="s">
        <v>260</v>
      </c>
      <c r="B273">
        <v>2.5</v>
      </c>
      <c r="C273" t="s">
        <v>141</v>
      </c>
      <c r="D273">
        <v>-0.55547518996331902</v>
      </c>
      <c r="E273">
        <v>-0.55547518996331902</v>
      </c>
      <c r="F273">
        <v>-0.39714422638421198</v>
      </c>
      <c r="G273">
        <v>-0.39070092746004298</v>
      </c>
      <c r="H273">
        <v>-0.47469888344272299</v>
      </c>
      <c r="I273">
        <v>1422.8414907481499</v>
      </c>
      <c r="J273" t="s">
        <v>141</v>
      </c>
      <c r="K273">
        <v>70.8</v>
      </c>
      <c r="L273">
        <v>199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98.9</v>
      </c>
      <c r="T273">
        <v>232</v>
      </c>
      <c r="U273">
        <v>0</v>
      </c>
      <c r="V273">
        <v>1</v>
      </c>
      <c r="W273">
        <v>105.2</v>
      </c>
      <c r="X273">
        <v>259</v>
      </c>
      <c r="Y273">
        <v>200</v>
      </c>
      <c r="Z273">
        <v>1</v>
      </c>
      <c r="AB273">
        <v>2025</v>
      </c>
      <c r="AC273">
        <v>-6.3</v>
      </c>
    </row>
    <row r="274" spans="1:29" x14ac:dyDescent="0.45">
      <c r="A274" t="s">
        <v>316</v>
      </c>
      <c r="B274">
        <v>2.5</v>
      </c>
      <c r="C274" t="s">
        <v>117</v>
      </c>
      <c r="D274">
        <v>-0.65251793443790895</v>
      </c>
      <c r="E274">
        <v>-0.65251793443790895</v>
      </c>
      <c r="F274">
        <v>-0.71277629304569101</v>
      </c>
      <c r="G274">
        <v>-0.96819114294879205</v>
      </c>
      <c r="H274">
        <v>-0.74650082621757496</v>
      </c>
      <c r="I274">
        <v>1375.7993695023899</v>
      </c>
      <c r="J274" t="s">
        <v>117</v>
      </c>
      <c r="K274">
        <v>72.400000000000006</v>
      </c>
      <c r="L274">
        <v>71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98.2</v>
      </c>
      <c r="T274">
        <v>249</v>
      </c>
      <c r="U274">
        <v>0</v>
      </c>
      <c r="V274">
        <v>1</v>
      </c>
      <c r="W274">
        <v>105.6</v>
      </c>
      <c r="X274">
        <v>271</v>
      </c>
      <c r="Y274">
        <v>200</v>
      </c>
      <c r="Z274">
        <v>1</v>
      </c>
      <c r="AB274">
        <v>2025</v>
      </c>
      <c r="AC274">
        <v>-7.3999999999999897</v>
      </c>
    </row>
    <row r="275" spans="1:29" x14ac:dyDescent="0.45">
      <c r="A275" t="s">
        <v>193</v>
      </c>
      <c r="B275">
        <v>2.5</v>
      </c>
      <c r="C275" t="s">
        <v>129</v>
      </c>
      <c r="D275">
        <v>3.5603344563730002E-2</v>
      </c>
      <c r="E275">
        <v>3.5603344563730002E-2</v>
      </c>
      <c r="F275">
        <v>3.6994418546063002E-2</v>
      </c>
      <c r="G275">
        <v>-0.29263655124497301</v>
      </c>
      <c r="H275">
        <v>-4.6108860892862397E-2</v>
      </c>
      <c r="I275">
        <v>1497.01970890097</v>
      </c>
      <c r="J275" t="s">
        <v>129</v>
      </c>
      <c r="K275">
        <v>72.2</v>
      </c>
      <c r="L275">
        <v>81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100.7</v>
      </c>
      <c r="T275">
        <v>179</v>
      </c>
      <c r="U275">
        <v>0</v>
      </c>
      <c r="V275">
        <v>1</v>
      </c>
      <c r="W275">
        <v>100.3</v>
      </c>
      <c r="X275">
        <v>139</v>
      </c>
      <c r="Y275">
        <v>200</v>
      </c>
      <c r="Z275">
        <v>1</v>
      </c>
      <c r="AB275">
        <v>2025</v>
      </c>
      <c r="AC275">
        <v>0.40000000000000602</v>
      </c>
    </row>
    <row r="276" spans="1:29" x14ac:dyDescent="0.45">
      <c r="A276" t="s">
        <v>249</v>
      </c>
      <c r="B276">
        <v>2.5</v>
      </c>
      <c r="C276" t="s">
        <v>126</v>
      </c>
      <c r="D276">
        <v>-0.405500039411681</v>
      </c>
      <c r="E276">
        <v>-0.405500039411681</v>
      </c>
      <c r="F276">
        <v>-0.18952055670401199</v>
      </c>
      <c r="G276">
        <v>-0.61951780529520795</v>
      </c>
      <c r="H276">
        <v>-0.40500961020564502</v>
      </c>
      <c r="I276">
        <v>1434.90296171366</v>
      </c>
      <c r="J276" t="s">
        <v>126</v>
      </c>
      <c r="K276">
        <v>69.099999999999994</v>
      </c>
      <c r="L276">
        <v>326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98.3</v>
      </c>
      <c r="T276">
        <v>246</v>
      </c>
      <c r="U276">
        <v>0</v>
      </c>
      <c r="V276">
        <v>1</v>
      </c>
      <c r="W276">
        <v>102.9</v>
      </c>
      <c r="X276">
        <v>196</v>
      </c>
      <c r="Y276">
        <v>200</v>
      </c>
      <c r="Z276">
        <v>1</v>
      </c>
      <c r="AB276">
        <v>2025</v>
      </c>
      <c r="AC276">
        <v>-4.6000000000000103</v>
      </c>
    </row>
    <row r="277" spans="1:29" x14ac:dyDescent="0.45">
      <c r="A277" t="s">
        <v>235</v>
      </c>
      <c r="B277">
        <v>2.5</v>
      </c>
      <c r="C277" t="s">
        <v>154</v>
      </c>
      <c r="D277">
        <v>-0.14083800902643401</v>
      </c>
      <c r="E277">
        <v>-0.14083800902643401</v>
      </c>
      <c r="F277">
        <v>-0.415448284291704</v>
      </c>
      <c r="G277">
        <v>-0.488765303675114</v>
      </c>
      <c r="H277">
        <v>-0.29647240150492099</v>
      </c>
      <c r="I277">
        <v>1453.6880391095399</v>
      </c>
      <c r="J277" t="s">
        <v>154</v>
      </c>
      <c r="K277">
        <v>68.5</v>
      </c>
      <c r="L277">
        <v>338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99.5</v>
      </c>
      <c r="T277">
        <v>216</v>
      </c>
      <c r="U277">
        <v>0</v>
      </c>
      <c r="V277">
        <v>1</v>
      </c>
      <c r="W277">
        <v>101.1</v>
      </c>
      <c r="X277">
        <v>153</v>
      </c>
      <c r="Y277">
        <v>200</v>
      </c>
      <c r="Z277">
        <v>1</v>
      </c>
      <c r="AB277">
        <v>2025</v>
      </c>
      <c r="AC277">
        <v>-1.5999999999999901</v>
      </c>
    </row>
    <row r="278" spans="1:29" x14ac:dyDescent="0.45">
      <c r="A278" t="s">
        <v>242</v>
      </c>
      <c r="B278">
        <v>2.5</v>
      </c>
      <c r="C278" t="s">
        <v>143</v>
      </c>
      <c r="D278">
        <v>-0.35256763333463098</v>
      </c>
      <c r="E278">
        <v>-0.35256763333463098</v>
      </c>
      <c r="F278">
        <v>-0.23498256035184001</v>
      </c>
      <c r="G278">
        <v>-0.52145342908013703</v>
      </c>
      <c r="H278">
        <v>-0.36539281402530999</v>
      </c>
      <c r="I278">
        <v>1441.75963871257</v>
      </c>
      <c r="J278" t="s">
        <v>143</v>
      </c>
      <c r="K278">
        <v>73.8</v>
      </c>
      <c r="L278">
        <v>18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99.7</v>
      </c>
      <c r="T278">
        <v>206</v>
      </c>
      <c r="U278">
        <v>0</v>
      </c>
      <c r="V278">
        <v>1</v>
      </c>
      <c r="W278">
        <v>103.7</v>
      </c>
      <c r="X278">
        <v>223</v>
      </c>
      <c r="Y278">
        <v>200</v>
      </c>
      <c r="Z278">
        <v>1</v>
      </c>
      <c r="AB278">
        <v>2025</v>
      </c>
      <c r="AC278">
        <v>-4</v>
      </c>
    </row>
    <row r="279" spans="1:29" x14ac:dyDescent="0.45">
      <c r="A279" t="s">
        <v>282</v>
      </c>
      <c r="B279">
        <v>2.5</v>
      </c>
      <c r="C279" t="s">
        <v>230</v>
      </c>
      <c r="D279">
        <v>-0.59958552836085999</v>
      </c>
      <c r="E279">
        <v>-0.59958552836085999</v>
      </c>
      <c r="F279">
        <v>-0.46971900287527002</v>
      </c>
      <c r="G279">
        <v>-0.78295843232032503</v>
      </c>
      <c r="H279">
        <v>-0.61296212297932895</v>
      </c>
      <c r="I279">
        <v>1398.9115805653501</v>
      </c>
      <c r="J279" t="s">
        <v>230</v>
      </c>
      <c r="K279">
        <v>71.900000000000006</v>
      </c>
      <c r="L279">
        <v>109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97.2</v>
      </c>
      <c r="T279">
        <v>267</v>
      </c>
      <c r="U279">
        <v>0</v>
      </c>
      <c r="V279">
        <v>1</v>
      </c>
      <c r="W279">
        <v>104</v>
      </c>
      <c r="X279">
        <v>232</v>
      </c>
      <c r="Y279">
        <v>200</v>
      </c>
      <c r="Z279">
        <v>1</v>
      </c>
      <c r="AB279">
        <v>2025</v>
      </c>
      <c r="AC279">
        <v>-6.8</v>
      </c>
    </row>
    <row r="280" spans="1:29" x14ac:dyDescent="0.45">
      <c r="A280" t="s">
        <v>220</v>
      </c>
      <c r="B280">
        <v>2.5</v>
      </c>
      <c r="C280" t="s">
        <v>117</v>
      </c>
      <c r="D280">
        <v>-0.27316902421905798</v>
      </c>
      <c r="E280">
        <v>-0.27316902421905798</v>
      </c>
      <c r="F280">
        <v>-0.180314320273738</v>
      </c>
      <c r="G280">
        <v>-0.23815634223660001</v>
      </c>
      <c r="H280">
        <v>-0.241202177737113</v>
      </c>
      <c r="I280">
        <v>1463.25393308815</v>
      </c>
      <c r="J280" t="s">
        <v>117</v>
      </c>
      <c r="K280">
        <v>69.8</v>
      </c>
      <c r="L280">
        <v>288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98.1</v>
      </c>
      <c r="T280">
        <v>252</v>
      </c>
      <c r="U280">
        <v>0</v>
      </c>
      <c r="V280">
        <v>1</v>
      </c>
      <c r="W280">
        <v>101.2</v>
      </c>
      <c r="X280">
        <v>155</v>
      </c>
      <c r="Y280">
        <v>200</v>
      </c>
      <c r="Z280">
        <v>1</v>
      </c>
      <c r="AB280">
        <v>2025</v>
      </c>
      <c r="AC280">
        <v>-3.1000000000000099</v>
      </c>
    </row>
    <row r="281" spans="1:29" x14ac:dyDescent="0.45">
      <c r="A281" t="s">
        <v>185</v>
      </c>
      <c r="B281">
        <v>2.5</v>
      </c>
      <c r="C281" t="s">
        <v>52</v>
      </c>
      <c r="D281">
        <v>-4.3795264551844203E-2</v>
      </c>
      <c r="E281">
        <v>-4.3795264551844203E-2</v>
      </c>
      <c r="F281">
        <v>0.180752646297308</v>
      </c>
      <c r="G281">
        <v>-8.5611757013156806E-2</v>
      </c>
      <c r="H281">
        <v>1.88759004511578E-3</v>
      </c>
      <c r="I281">
        <v>1505.3266946470601</v>
      </c>
      <c r="J281" t="s">
        <v>52</v>
      </c>
      <c r="K281">
        <v>72.099999999999994</v>
      </c>
      <c r="L281">
        <v>89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99.6</v>
      </c>
      <c r="T281">
        <v>211</v>
      </c>
      <c r="U281">
        <v>0</v>
      </c>
      <c r="V281">
        <v>1</v>
      </c>
      <c r="W281">
        <v>100.1</v>
      </c>
      <c r="X281">
        <v>136</v>
      </c>
      <c r="Y281">
        <v>200</v>
      </c>
      <c r="Z281">
        <v>1</v>
      </c>
      <c r="AB281">
        <v>2025</v>
      </c>
      <c r="AC281">
        <v>-0.5</v>
      </c>
    </row>
    <row r="282" spans="1:29" x14ac:dyDescent="0.45">
      <c r="A282" t="s">
        <v>377</v>
      </c>
      <c r="B282">
        <v>2.5</v>
      </c>
      <c r="C282" t="s">
        <v>104</v>
      </c>
      <c r="D282">
        <v>-1.4465040255936501</v>
      </c>
      <c r="E282">
        <v>-1.4465040255936501</v>
      </c>
      <c r="F282">
        <v>-1.2922632517053501</v>
      </c>
      <c r="G282">
        <v>-1.3822407314124201</v>
      </c>
      <c r="H282">
        <v>-1.3918780085762701</v>
      </c>
      <c r="I282">
        <v>1264.1007136656599</v>
      </c>
      <c r="J282" t="s">
        <v>104</v>
      </c>
      <c r="K282">
        <v>72.400000000000006</v>
      </c>
      <c r="L282">
        <v>67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93.3</v>
      </c>
      <c r="T282">
        <v>334</v>
      </c>
      <c r="U282">
        <v>0</v>
      </c>
      <c r="V282">
        <v>1</v>
      </c>
      <c r="W282">
        <v>109.7</v>
      </c>
      <c r="X282">
        <v>353</v>
      </c>
      <c r="Y282">
        <v>200</v>
      </c>
      <c r="Z282">
        <v>1</v>
      </c>
      <c r="AB282">
        <v>2025</v>
      </c>
      <c r="AC282">
        <v>-16.399999999999999</v>
      </c>
    </row>
    <row r="283" spans="1:29" x14ac:dyDescent="0.45">
      <c r="A283" t="s">
        <v>163</v>
      </c>
      <c r="B283">
        <v>2.5</v>
      </c>
      <c r="C283" t="s">
        <v>13</v>
      </c>
      <c r="D283">
        <v>0.25615503655143401</v>
      </c>
      <c r="E283">
        <v>0.25615503655143401</v>
      </c>
      <c r="F283">
        <v>0.17048936407474599</v>
      </c>
      <c r="G283">
        <v>1.55657740023921E-3</v>
      </c>
      <c r="H283">
        <v>0.171089003644463</v>
      </c>
      <c r="I283">
        <v>1534.6112293057699</v>
      </c>
      <c r="J283" t="s">
        <v>13</v>
      </c>
      <c r="K283">
        <v>69.2</v>
      </c>
      <c r="L283">
        <v>320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106.3</v>
      </c>
      <c r="T283">
        <v>93</v>
      </c>
      <c r="U283">
        <v>0</v>
      </c>
      <c r="V283">
        <v>1</v>
      </c>
      <c r="W283">
        <v>103.4</v>
      </c>
      <c r="X283">
        <v>212</v>
      </c>
      <c r="Y283">
        <v>200</v>
      </c>
      <c r="Z283">
        <v>1</v>
      </c>
      <c r="AB283">
        <v>2025</v>
      </c>
      <c r="AC283">
        <v>2.8999999999999901</v>
      </c>
    </row>
    <row r="284" spans="1:29" x14ac:dyDescent="0.45">
      <c r="A284" t="s">
        <v>278</v>
      </c>
      <c r="B284">
        <v>2.5</v>
      </c>
      <c r="C284" t="s">
        <v>114</v>
      </c>
      <c r="D284">
        <v>-0.61722966371987698</v>
      </c>
      <c r="E284">
        <v>-0.61722966371987698</v>
      </c>
      <c r="F284">
        <v>-0.42369685530332302</v>
      </c>
      <c r="G284">
        <v>-0.65220593070023103</v>
      </c>
      <c r="H284">
        <v>-0.57759052836082703</v>
      </c>
      <c r="I284">
        <v>1405.03351930395</v>
      </c>
      <c r="J284" t="s">
        <v>114</v>
      </c>
      <c r="K284">
        <v>69.599999999999994</v>
      </c>
      <c r="L284">
        <v>303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95.6</v>
      </c>
      <c r="T284">
        <v>296</v>
      </c>
      <c r="U284">
        <v>0</v>
      </c>
      <c r="V284">
        <v>1</v>
      </c>
      <c r="W284">
        <v>102.6</v>
      </c>
      <c r="X284">
        <v>185</v>
      </c>
      <c r="Y284">
        <v>200</v>
      </c>
      <c r="Z284">
        <v>1</v>
      </c>
      <c r="AB284">
        <v>2025</v>
      </c>
      <c r="AC284">
        <v>-7</v>
      </c>
    </row>
    <row r="285" spans="1:29" x14ac:dyDescent="0.45">
      <c r="A285" t="s">
        <v>315</v>
      </c>
      <c r="B285">
        <v>2.4</v>
      </c>
      <c r="C285" t="s">
        <v>135</v>
      </c>
      <c r="D285">
        <v>-0.69662827283545004</v>
      </c>
      <c r="E285">
        <v>-0.69662827283545004</v>
      </c>
      <c r="F285">
        <v>-0.71299312295180195</v>
      </c>
      <c r="G285">
        <v>-0.97908718475046597</v>
      </c>
      <c r="H285">
        <v>-0.771334213343292</v>
      </c>
      <c r="I285">
        <v>1371.5013310256099</v>
      </c>
      <c r="J285" t="s">
        <v>135</v>
      </c>
      <c r="K285">
        <v>69.8</v>
      </c>
      <c r="L285">
        <v>283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95.4</v>
      </c>
      <c r="T285">
        <v>306</v>
      </c>
      <c r="U285">
        <v>0</v>
      </c>
      <c r="V285">
        <v>1</v>
      </c>
      <c r="W285">
        <v>103.3</v>
      </c>
      <c r="X285">
        <v>210</v>
      </c>
      <c r="Y285">
        <v>200</v>
      </c>
      <c r="Z285">
        <v>1</v>
      </c>
      <c r="AB285">
        <v>2025</v>
      </c>
      <c r="AC285">
        <v>-7.8999999999999897</v>
      </c>
    </row>
    <row r="286" spans="1:29" x14ac:dyDescent="0.45">
      <c r="A286" t="s">
        <v>103</v>
      </c>
      <c r="B286">
        <v>2.4</v>
      </c>
      <c r="C286" t="s">
        <v>104</v>
      </c>
      <c r="D286">
        <v>0.53846120229569705</v>
      </c>
      <c r="E286">
        <v>0.53846120229569705</v>
      </c>
      <c r="F286">
        <v>1.1220293378817201</v>
      </c>
      <c r="G286">
        <v>0.92772013054257196</v>
      </c>
      <c r="H286">
        <v>0.78166796825392104</v>
      </c>
      <c r="I286">
        <v>1640.2871836055499</v>
      </c>
      <c r="J286" t="s">
        <v>104</v>
      </c>
      <c r="K286">
        <v>70.599999999999994</v>
      </c>
      <c r="L286">
        <v>209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105.7</v>
      </c>
      <c r="T286">
        <v>100</v>
      </c>
      <c r="U286">
        <v>0</v>
      </c>
      <c r="V286">
        <v>1</v>
      </c>
      <c r="W286">
        <v>99.6</v>
      </c>
      <c r="X286">
        <v>124</v>
      </c>
      <c r="Y286">
        <v>200</v>
      </c>
      <c r="Z286">
        <v>1</v>
      </c>
      <c r="AB286">
        <v>2025</v>
      </c>
      <c r="AC286">
        <v>6.1000000000000103</v>
      </c>
    </row>
    <row r="287" spans="1:29" x14ac:dyDescent="0.45">
      <c r="A287" t="s">
        <v>349</v>
      </c>
      <c r="B287">
        <v>2.4</v>
      </c>
      <c r="C287" t="s">
        <v>104</v>
      </c>
      <c r="D287">
        <v>-1.1465537244903701</v>
      </c>
      <c r="E287">
        <v>-1.1465537244903701</v>
      </c>
      <c r="F287">
        <v>-0.96775019347276603</v>
      </c>
      <c r="G287">
        <v>-1.0553594773621899</v>
      </c>
      <c r="H287">
        <v>-1.07905427995392</v>
      </c>
      <c r="I287">
        <v>1318.24268049697</v>
      </c>
      <c r="J287" t="s">
        <v>104</v>
      </c>
      <c r="K287">
        <v>72.7</v>
      </c>
      <c r="L287">
        <v>56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95.5</v>
      </c>
      <c r="T287">
        <v>297</v>
      </c>
      <c r="U287">
        <v>0</v>
      </c>
      <c r="V287">
        <v>1</v>
      </c>
      <c r="W287">
        <v>108.5</v>
      </c>
      <c r="X287">
        <v>337</v>
      </c>
      <c r="Y287">
        <v>200</v>
      </c>
      <c r="Z287">
        <v>1</v>
      </c>
      <c r="AB287">
        <v>2025</v>
      </c>
      <c r="AC287">
        <v>-13</v>
      </c>
    </row>
    <row r="288" spans="1:29" x14ac:dyDescent="0.45">
      <c r="A288" t="s">
        <v>274</v>
      </c>
      <c r="B288">
        <v>2.4</v>
      </c>
      <c r="C288" t="s">
        <v>225</v>
      </c>
      <c r="D288">
        <v>-0.573119325322336</v>
      </c>
      <c r="E288">
        <v>-0.573119325322336</v>
      </c>
      <c r="F288">
        <v>-0.64137601187939697</v>
      </c>
      <c r="G288">
        <v>-0.46697322007176501</v>
      </c>
      <c r="H288">
        <v>-0.56364697064895797</v>
      </c>
      <c r="I288">
        <v>1407.44680055493</v>
      </c>
      <c r="J288" t="s">
        <v>225</v>
      </c>
      <c r="K288">
        <v>69.099999999999994</v>
      </c>
      <c r="L288">
        <v>323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97.3</v>
      </c>
      <c r="T288">
        <v>264</v>
      </c>
      <c r="U288">
        <v>0</v>
      </c>
      <c r="V288">
        <v>1</v>
      </c>
      <c r="W288">
        <v>103.8</v>
      </c>
      <c r="X288">
        <v>225</v>
      </c>
      <c r="Y288">
        <v>200</v>
      </c>
      <c r="Z288">
        <v>1</v>
      </c>
      <c r="AB288">
        <v>2025</v>
      </c>
      <c r="AC288">
        <v>-6.5</v>
      </c>
    </row>
    <row r="289" spans="1:29" x14ac:dyDescent="0.45">
      <c r="A289" t="s">
        <v>343</v>
      </c>
      <c r="B289">
        <v>2.4</v>
      </c>
      <c r="C289" t="s">
        <v>287</v>
      </c>
      <c r="D289">
        <v>-0.94364616786167999</v>
      </c>
      <c r="E289">
        <v>-0.94364616786167999</v>
      </c>
      <c r="F289">
        <v>-0.72322930143609898</v>
      </c>
      <c r="G289">
        <v>-1.48030510762749</v>
      </c>
      <c r="H289">
        <v>-1.02270668619674</v>
      </c>
      <c r="I289">
        <v>1327.9950402864999</v>
      </c>
      <c r="J289" t="s">
        <v>287</v>
      </c>
      <c r="K289">
        <v>72.400000000000006</v>
      </c>
      <c r="L289">
        <v>77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  <c r="S289">
        <v>96</v>
      </c>
      <c r="T289">
        <v>286</v>
      </c>
      <c r="U289">
        <v>0</v>
      </c>
      <c r="V289">
        <v>1</v>
      </c>
      <c r="W289">
        <v>106.7</v>
      </c>
      <c r="X289">
        <v>304</v>
      </c>
      <c r="Y289">
        <v>200</v>
      </c>
      <c r="Z289">
        <v>1</v>
      </c>
      <c r="AB289">
        <v>2025</v>
      </c>
      <c r="AC289">
        <v>-10.7</v>
      </c>
    </row>
    <row r="290" spans="1:29" x14ac:dyDescent="0.45">
      <c r="A290" t="s">
        <v>294</v>
      </c>
      <c r="B290">
        <v>2.4</v>
      </c>
      <c r="C290" t="s">
        <v>190</v>
      </c>
      <c r="D290">
        <v>-0.78484894963053298</v>
      </c>
      <c r="E290">
        <v>-0.78484894963053298</v>
      </c>
      <c r="F290">
        <v>-0.40738040486850902</v>
      </c>
      <c r="G290">
        <v>-0.73937426511362703</v>
      </c>
      <c r="H290">
        <v>-0.679113142310801</v>
      </c>
      <c r="I290">
        <v>1387.46249289456</v>
      </c>
      <c r="J290" t="s">
        <v>190</v>
      </c>
      <c r="K290">
        <v>69.2</v>
      </c>
      <c r="L290">
        <v>319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96.5</v>
      </c>
      <c r="T290">
        <v>277</v>
      </c>
      <c r="U290">
        <v>0</v>
      </c>
      <c r="V290">
        <v>1</v>
      </c>
      <c r="W290">
        <v>105.4</v>
      </c>
      <c r="X290">
        <v>265</v>
      </c>
      <c r="Y290">
        <v>200</v>
      </c>
      <c r="Z290">
        <v>1</v>
      </c>
      <c r="AB290">
        <v>2025</v>
      </c>
      <c r="AC290">
        <v>-8.9000000000000092</v>
      </c>
    </row>
    <row r="291" spans="1:29" x14ac:dyDescent="0.45">
      <c r="A291" t="s">
        <v>323</v>
      </c>
      <c r="B291">
        <v>2.4</v>
      </c>
      <c r="C291" t="s">
        <v>123</v>
      </c>
      <c r="D291">
        <v>-0.87306962642561503</v>
      </c>
      <c r="E291">
        <v>-0.87306962642561503</v>
      </c>
      <c r="F291">
        <v>-1.0392950279098001</v>
      </c>
      <c r="G291">
        <v>-0.75027030691530205</v>
      </c>
      <c r="H291">
        <v>-0.883926146919083</v>
      </c>
      <c r="I291">
        <v>1352.0144821219801</v>
      </c>
      <c r="J291" t="s">
        <v>123</v>
      </c>
      <c r="K291">
        <v>70.2</v>
      </c>
      <c r="L291">
        <v>240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96.1</v>
      </c>
      <c r="T291">
        <v>283</v>
      </c>
      <c r="U291">
        <v>0</v>
      </c>
      <c r="V291">
        <v>1</v>
      </c>
      <c r="W291">
        <v>106</v>
      </c>
      <c r="X291">
        <v>288</v>
      </c>
      <c r="Y291">
        <v>200</v>
      </c>
      <c r="Z291">
        <v>1</v>
      </c>
      <c r="AB291">
        <v>2025</v>
      </c>
      <c r="AC291">
        <v>-9.9000000000000092</v>
      </c>
    </row>
    <row r="292" spans="1:29" x14ac:dyDescent="0.45">
      <c r="A292" t="s">
        <v>337</v>
      </c>
      <c r="B292">
        <v>2.4</v>
      </c>
      <c r="C292" t="s">
        <v>154</v>
      </c>
      <c r="D292">
        <v>-0.93482410018217299</v>
      </c>
      <c r="E292">
        <v>-0.93482410018217299</v>
      </c>
      <c r="F292">
        <v>-1.03048631297406</v>
      </c>
      <c r="G292">
        <v>-0.91371093394041902</v>
      </c>
      <c r="H292">
        <v>-0.95346136181970698</v>
      </c>
      <c r="I292">
        <v>1339.9796748030501</v>
      </c>
      <c r="J292" t="s">
        <v>154</v>
      </c>
      <c r="K292">
        <v>68.3</v>
      </c>
      <c r="L292">
        <v>348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97.8</v>
      </c>
      <c r="T292">
        <v>257</v>
      </c>
      <c r="U292">
        <v>0</v>
      </c>
      <c r="V292">
        <v>1</v>
      </c>
      <c r="W292">
        <v>108.4</v>
      </c>
      <c r="X292">
        <v>336</v>
      </c>
      <c r="Y292">
        <v>200</v>
      </c>
      <c r="Z292">
        <v>1</v>
      </c>
      <c r="AB292">
        <v>2025</v>
      </c>
      <c r="AC292">
        <v>-10.6</v>
      </c>
    </row>
    <row r="293" spans="1:29" x14ac:dyDescent="0.45">
      <c r="A293" t="s">
        <v>320</v>
      </c>
      <c r="B293">
        <v>2.4</v>
      </c>
      <c r="C293" t="s">
        <v>104</v>
      </c>
      <c r="D293">
        <v>-0.82895928802807395</v>
      </c>
      <c r="E293">
        <v>-0.82895928802807395</v>
      </c>
      <c r="F293">
        <v>-0.84044393484765401</v>
      </c>
      <c r="G293">
        <v>-0.859230724932047</v>
      </c>
      <c r="H293">
        <v>-0.83939830895896195</v>
      </c>
      <c r="I293">
        <v>1359.7211376769301</v>
      </c>
      <c r="J293" t="s">
        <v>104</v>
      </c>
      <c r="K293">
        <v>70.2</v>
      </c>
      <c r="L293">
        <v>241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96.3</v>
      </c>
      <c r="T293">
        <v>281</v>
      </c>
      <c r="U293">
        <v>0</v>
      </c>
      <c r="V293">
        <v>1</v>
      </c>
      <c r="W293">
        <v>105.7</v>
      </c>
      <c r="X293">
        <v>278</v>
      </c>
      <c r="Y293">
        <v>200</v>
      </c>
      <c r="Z293">
        <v>1</v>
      </c>
      <c r="AB293">
        <v>2025</v>
      </c>
      <c r="AC293">
        <v>-9.4000000000000092</v>
      </c>
    </row>
    <row r="294" spans="1:29" x14ac:dyDescent="0.45">
      <c r="A294" t="s">
        <v>263</v>
      </c>
      <c r="B294">
        <v>2.4</v>
      </c>
      <c r="C294" t="s">
        <v>13</v>
      </c>
      <c r="D294">
        <v>-0.46725451316823702</v>
      </c>
      <c r="E294">
        <v>-0.46725451316823702</v>
      </c>
      <c r="F294">
        <v>-0.50570373271018798</v>
      </c>
      <c r="G294">
        <v>-0.46697322007176501</v>
      </c>
      <c r="H294">
        <v>-0.47679649477960701</v>
      </c>
      <c r="I294">
        <v>1422.4784466660201</v>
      </c>
      <c r="J294" t="s">
        <v>13</v>
      </c>
      <c r="K294">
        <v>70.2</v>
      </c>
      <c r="L294">
        <v>239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98.4</v>
      </c>
      <c r="T294">
        <v>244</v>
      </c>
      <c r="U294">
        <v>0</v>
      </c>
      <c r="V294">
        <v>1</v>
      </c>
      <c r="W294">
        <v>103.7</v>
      </c>
      <c r="X294">
        <v>220</v>
      </c>
      <c r="Y294">
        <v>200</v>
      </c>
      <c r="Z294">
        <v>1</v>
      </c>
      <c r="AB294">
        <v>2025</v>
      </c>
      <c r="AC294">
        <v>-5.3</v>
      </c>
    </row>
    <row r="295" spans="1:29" x14ac:dyDescent="0.45">
      <c r="A295" t="s">
        <v>369</v>
      </c>
      <c r="B295">
        <v>2.4</v>
      </c>
      <c r="C295" t="s">
        <v>104</v>
      </c>
      <c r="D295">
        <v>-1.1641978598493801</v>
      </c>
      <c r="E295">
        <v>-1.1641978598493801</v>
      </c>
      <c r="F295">
        <v>-1.46373053454163</v>
      </c>
      <c r="G295">
        <v>-1.3168644806023799</v>
      </c>
      <c r="H295">
        <v>-1.2772476837106901</v>
      </c>
      <c r="I295">
        <v>1283.9403571417699</v>
      </c>
      <c r="J295" t="s">
        <v>104</v>
      </c>
      <c r="K295">
        <v>70.900000000000006</v>
      </c>
      <c r="L295">
        <v>188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94.9</v>
      </c>
      <c r="T295">
        <v>310</v>
      </c>
      <c r="U295">
        <v>0</v>
      </c>
      <c r="V295">
        <v>1</v>
      </c>
      <c r="W295">
        <v>108.1</v>
      </c>
      <c r="X295">
        <v>330</v>
      </c>
      <c r="Y295">
        <v>200</v>
      </c>
      <c r="Z295">
        <v>1</v>
      </c>
      <c r="AB295">
        <v>2025</v>
      </c>
      <c r="AC295">
        <v>-13.2</v>
      </c>
    </row>
    <row r="296" spans="1:29" x14ac:dyDescent="0.45">
      <c r="A296" t="s">
        <v>201</v>
      </c>
      <c r="B296">
        <v>2.4</v>
      </c>
      <c r="C296" t="s">
        <v>129</v>
      </c>
      <c r="D296">
        <v>-3.4973196872336597E-2</v>
      </c>
      <c r="E296">
        <v>-3.4973196872336597E-2</v>
      </c>
      <c r="F296">
        <v>-0.12604360169017001</v>
      </c>
      <c r="G296">
        <v>-5.2923631608133299E-2</v>
      </c>
      <c r="H296">
        <v>-6.2228406760744197E-2</v>
      </c>
      <c r="I296">
        <v>1494.2298184998799</v>
      </c>
      <c r="J296" t="s">
        <v>129</v>
      </c>
      <c r="K296">
        <v>69.3</v>
      </c>
      <c r="L296">
        <v>317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101</v>
      </c>
      <c r="T296">
        <v>174</v>
      </c>
      <c r="U296">
        <v>0</v>
      </c>
      <c r="V296">
        <v>1</v>
      </c>
      <c r="W296">
        <v>101.4</v>
      </c>
      <c r="X296">
        <v>158</v>
      </c>
      <c r="Y296">
        <v>200</v>
      </c>
      <c r="Z296">
        <v>1</v>
      </c>
      <c r="AB296">
        <v>2025</v>
      </c>
      <c r="AC296">
        <v>-0.40000000000000602</v>
      </c>
    </row>
    <row r="297" spans="1:29" x14ac:dyDescent="0.45">
      <c r="A297" t="s">
        <v>339</v>
      </c>
      <c r="B297">
        <v>2.4</v>
      </c>
      <c r="C297" t="s">
        <v>190</v>
      </c>
      <c r="D297">
        <v>-0.89071376178463102</v>
      </c>
      <c r="E297">
        <v>-0.89071376178463102</v>
      </c>
      <c r="F297">
        <v>-1.0931501558399901</v>
      </c>
      <c r="G297">
        <v>-1.10983968637056</v>
      </c>
      <c r="H297">
        <v>-0.99610434144495297</v>
      </c>
      <c r="I297">
        <v>1332.5992411044101</v>
      </c>
      <c r="J297" t="s">
        <v>190</v>
      </c>
      <c r="K297">
        <v>69.900000000000006</v>
      </c>
      <c r="L297">
        <v>281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94.9</v>
      </c>
      <c r="T297">
        <v>311</v>
      </c>
      <c r="U297">
        <v>0</v>
      </c>
      <c r="V297">
        <v>1</v>
      </c>
      <c r="W297">
        <v>105</v>
      </c>
      <c r="X297">
        <v>253</v>
      </c>
      <c r="Y297">
        <v>200</v>
      </c>
      <c r="Z297">
        <v>1</v>
      </c>
      <c r="AB297">
        <v>2025</v>
      </c>
      <c r="AC297">
        <v>-10.1</v>
      </c>
    </row>
    <row r="298" spans="1:29" x14ac:dyDescent="0.45">
      <c r="A298" t="s">
        <v>387</v>
      </c>
      <c r="B298">
        <v>2.4</v>
      </c>
      <c r="C298" t="s">
        <v>304</v>
      </c>
      <c r="D298">
        <v>-1.58765710846578</v>
      </c>
      <c r="E298">
        <v>-1.58765710846578</v>
      </c>
      <c r="F298">
        <v>-1.37297818425498</v>
      </c>
      <c r="G298">
        <v>-1.51299323303252</v>
      </c>
      <c r="H298">
        <v>-1.5153214085547599</v>
      </c>
      <c r="I298">
        <v>1242.7357472143799</v>
      </c>
      <c r="J298" t="s">
        <v>304</v>
      </c>
      <c r="K298">
        <v>73.5</v>
      </c>
      <c r="L298">
        <v>25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91</v>
      </c>
      <c r="T298">
        <v>353</v>
      </c>
      <c r="U298">
        <v>0</v>
      </c>
      <c r="V298">
        <v>1</v>
      </c>
      <c r="W298">
        <v>109</v>
      </c>
      <c r="X298">
        <v>345</v>
      </c>
      <c r="Y298">
        <v>200</v>
      </c>
      <c r="Z298">
        <v>1</v>
      </c>
      <c r="AB298">
        <v>2025</v>
      </c>
      <c r="AC298">
        <v>-18</v>
      </c>
    </row>
    <row r="299" spans="1:29" x14ac:dyDescent="0.45">
      <c r="A299" t="s">
        <v>338</v>
      </c>
      <c r="B299">
        <v>2.4</v>
      </c>
      <c r="C299" t="s">
        <v>141</v>
      </c>
      <c r="D299">
        <v>-0.98775650625921996</v>
      </c>
      <c r="E299">
        <v>-0.98775650625921996</v>
      </c>
      <c r="F299">
        <v>-1.1294691651135</v>
      </c>
      <c r="G299">
        <v>-0.815646557725349</v>
      </c>
      <c r="H299">
        <v>-0.98015718383932104</v>
      </c>
      <c r="I299">
        <v>1335.35929540701</v>
      </c>
      <c r="J299" t="s">
        <v>141</v>
      </c>
      <c r="K299">
        <v>69.5</v>
      </c>
      <c r="L299">
        <v>313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95.9</v>
      </c>
      <c r="T299">
        <v>288</v>
      </c>
      <c r="U299">
        <v>0</v>
      </c>
      <c r="V299">
        <v>1</v>
      </c>
      <c r="W299">
        <v>107.1</v>
      </c>
      <c r="X299">
        <v>310</v>
      </c>
      <c r="Y299">
        <v>200</v>
      </c>
      <c r="Z299">
        <v>1</v>
      </c>
      <c r="AB299">
        <v>2025</v>
      </c>
      <c r="AC299">
        <v>-11.2</v>
      </c>
    </row>
    <row r="300" spans="1:29" x14ac:dyDescent="0.45">
      <c r="A300" t="s">
        <v>371</v>
      </c>
      <c r="B300">
        <v>2.4</v>
      </c>
      <c r="C300" t="s">
        <v>114</v>
      </c>
      <c r="D300">
        <v>-1.3141730104010201</v>
      </c>
      <c r="E300">
        <v>-1.3141730104010201</v>
      </c>
      <c r="F300">
        <v>-1.4548495429705199</v>
      </c>
      <c r="G300">
        <v>-1.2079040625856301</v>
      </c>
      <c r="H300">
        <v>-1.32277490658955</v>
      </c>
      <c r="I300">
        <v>1276.06073304201</v>
      </c>
      <c r="J300" t="s">
        <v>114</v>
      </c>
      <c r="K300">
        <v>70.099999999999994</v>
      </c>
      <c r="L300">
        <v>251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93.4</v>
      </c>
      <c r="T300">
        <v>333</v>
      </c>
      <c r="U300">
        <v>0</v>
      </c>
      <c r="V300">
        <v>1</v>
      </c>
      <c r="W300">
        <v>108.3</v>
      </c>
      <c r="X300">
        <v>334</v>
      </c>
      <c r="Y300">
        <v>200</v>
      </c>
      <c r="Z300">
        <v>1</v>
      </c>
      <c r="AB300">
        <v>2025</v>
      </c>
      <c r="AC300">
        <v>-14.9</v>
      </c>
    </row>
    <row r="301" spans="1:29" x14ac:dyDescent="0.45">
      <c r="A301" t="s">
        <v>113</v>
      </c>
      <c r="B301">
        <v>2.4</v>
      </c>
      <c r="C301" t="s">
        <v>114</v>
      </c>
      <c r="D301">
        <v>0.68843635284733595</v>
      </c>
      <c r="E301">
        <v>0.68843635284733595</v>
      </c>
      <c r="F301">
        <v>0.63572503137303105</v>
      </c>
      <c r="G301">
        <v>0.75338346171577997</v>
      </c>
      <c r="H301">
        <v>0.69149529969587098</v>
      </c>
      <c r="I301">
        <v>1624.6805489948599</v>
      </c>
      <c r="J301" t="s">
        <v>114</v>
      </c>
      <c r="K301">
        <v>68</v>
      </c>
      <c r="L301">
        <v>352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104.6</v>
      </c>
      <c r="T301">
        <v>113</v>
      </c>
      <c r="U301">
        <v>0</v>
      </c>
      <c r="V301">
        <v>1</v>
      </c>
      <c r="W301">
        <v>96.8</v>
      </c>
      <c r="X301">
        <v>81</v>
      </c>
      <c r="Y301">
        <v>200</v>
      </c>
      <c r="Z301">
        <v>1</v>
      </c>
      <c r="AB301">
        <v>2025</v>
      </c>
      <c r="AC301">
        <v>7.8</v>
      </c>
    </row>
    <row r="302" spans="1:29" x14ac:dyDescent="0.45">
      <c r="A302" t="s">
        <v>197</v>
      </c>
      <c r="B302">
        <v>2.2999999999999998</v>
      </c>
      <c r="C302" t="s">
        <v>175</v>
      </c>
      <c r="D302">
        <v>-7.9083535269877506E-2</v>
      </c>
      <c r="E302">
        <v>-7.9083535269877506E-2</v>
      </c>
      <c r="F302">
        <v>-1.4673745477608601E-4</v>
      </c>
      <c r="G302">
        <v>-0.16188404962487801</v>
      </c>
      <c r="H302">
        <v>-8.0049464404852402E-2</v>
      </c>
      <c r="I302">
        <v>1491.14543894813</v>
      </c>
      <c r="J302" t="s">
        <v>175</v>
      </c>
      <c r="K302">
        <v>70.5</v>
      </c>
      <c r="L302">
        <v>223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101.6</v>
      </c>
      <c r="T302">
        <v>163</v>
      </c>
      <c r="U302">
        <v>0</v>
      </c>
      <c r="V302">
        <v>1</v>
      </c>
      <c r="W302">
        <v>102.5</v>
      </c>
      <c r="X302">
        <v>181</v>
      </c>
      <c r="Y302">
        <v>200</v>
      </c>
      <c r="Z302">
        <v>1</v>
      </c>
      <c r="AB302">
        <v>2025</v>
      </c>
      <c r="AC302">
        <v>-0.90000000000000602</v>
      </c>
    </row>
    <row r="303" spans="1:29" x14ac:dyDescent="0.45">
      <c r="A303" t="s">
        <v>116</v>
      </c>
      <c r="B303">
        <v>2.2999999999999998</v>
      </c>
      <c r="C303" t="s">
        <v>117</v>
      </c>
      <c r="D303">
        <v>0.61785981141127</v>
      </c>
      <c r="E303">
        <v>0.61785981141127</v>
      </c>
      <c r="F303">
        <v>0.78936708901114405</v>
      </c>
      <c r="G303">
        <v>0.49187845847559197</v>
      </c>
      <c r="H303">
        <v>0.62924129257731898</v>
      </c>
      <c r="I303">
        <v>1613.90593671282</v>
      </c>
      <c r="J303" t="s">
        <v>117</v>
      </c>
      <c r="K303">
        <v>71.599999999999994</v>
      </c>
      <c r="L303">
        <v>134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104.6</v>
      </c>
      <c r="T303">
        <v>110</v>
      </c>
      <c r="U303">
        <v>0</v>
      </c>
      <c r="V303">
        <v>1</v>
      </c>
      <c r="W303">
        <v>97.6</v>
      </c>
      <c r="X303">
        <v>89</v>
      </c>
      <c r="Y303">
        <v>200</v>
      </c>
      <c r="Z303">
        <v>1</v>
      </c>
      <c r="AB303">
        <v>2025</v>
      </c>
      <c r="AC303">
        <v>7</v>
      </c>
    </row>
    <row r="304" spans="1:29" x14ac:dyDescent="0.45">
      <c r="A304" t="s">
        <v>146</v>
      </c>
      <c r="B304">
        <v>2.2999999999999998</v>
      </c>
      <c r="C304" t="s">
        <v>114</v>
      </c>
      <c r="D304">
        <v>0.31790951030799097</v>
      </c>
      <c r="E304">
        <v>0.31790951030799097</v>
      </c>
      <c r="F304">
        <v>0.35219282539532298</v>
      </c>
      <c r="G304">
        <v>3.4244702805262699E-2</v>
      </c>
      <c r="H304">
        <v>0.25556413720414201</v>
      </c>
      <c r="I304">
        <v>1549.23176304661</v>
      </c>
      <c r="J304" t="s">
        <v>114</v>
      </c>
      <c r="K304">
        <v>72.7</v>
      </c>
      <c r="L304">
        <v>54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104.1</v>
      </c>
      <c r="T304">
        <v>119</v>
      </c>
      <c r="U304">
        <v>0</v>
      </c>
      <c r="V304">
        <v>1</v>
      </c>
      <c r="W304">
        <v>100.5</v>
      </c>
      <c r="X304">
        <v>143</v>
      </c>
      <c r="Y304">
        <v>200</v>
      </c>
      <c r="Z304">
        <v>1</v>
      </c>
      <c r="AB304">
        <v>2025</v>
      </c>
      <c r="AC304">
        <v>3.5999999999999899</v>
      </c>
    </row>
    <row r="305" spans="1:29" x14ac:dyDescent="0.45">
      <c r="A305" t="s">
        <v>219</v>
      </c>
      <c r="B305">
        <v>2.2999999999999998</v>
      </c>
      <c r="C305" t="s">
        <v>95</v>
      </c>
      <c r="D305">
        <v>-0.193770415103484</v>
      </c>
      <c r="E305">
        <v>-0.193770415103484</v>
      </c>
      <c r="F305">
        <v>-0.236166090256028</v>
      </c>
      <c r="G305">
        <v>-0.22726030043492501</v>
      </c>
      <c r="H305">
        <v>-0.21274180522448</v>
      </c>
      <c r="I305">
        <v>1468.17971206077</v>
      </c>
      <c r="J305" t="s">
        <v>95</v>
      </c>
      <c r="K305">
        <v>70.099999999999994</v>
      </c>
      <c r="L305">
        <v>261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103.3</v>
      </c>
      <c r="T305">
        <v>132</v>
      </c>
      <c r="U305">
        <v>0</v>
      </c>
      <c r="V305">
        <v>1</v>
      </c>
      <c r="W305">
        <v>105.5</v>
      </c>
      <c r="X305">
        <v>269</v>
      </c>
      <c r="Y305">
        <v>200</v>
      </c>
      <c r="Z305">
        <v>1</v>
      </c>
      <c r="AB305">
        <v>2025</v>
      </c>
      <c r="AC305">
        <v>-2.2000000000000002</v>
      </c>
    </row>
    <row r="306" spans="1:29" x14ac:dyDescent="0.45">
      <c r="A306" t="s">
        <v>385</v>
      </c>
      <c r="B306">
        <v>2.2999999999999998</v>
      </c>
      <c r="C306" t="s">
        <v>117</v>
      </c>
      <c r="D306">
        <v>-1.4112157548756099</v>
      </c>
      <c r="E306">
        <v>-1.4112157548756099</v>
      </c>
      <c r="F306">
        <v>-1.4905180625257</v>
      </c>
      <c r="G306">
        <v>-1.60016156744591</v>
      </c>
      <c r="H306">
        <v>-1.47827778493071</v>
      </c>
      <c r="I306">
        <v>1249.14707237312</v>
      </c>
      <c r="J306" t="s">
        <v>117</v>
      </c>
      <c r="K306">
        <v>70.5</v>
      </c>
      <c r="L306">
        <v>221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90.5</v>
      </c>
      <c r="T306">
        <v>355</v>
      </c>
      <c r="U306">
        <v>0</v>
      </c>
      <c r="V306">
        <v>1</v>
      </c>
      <c r="W306">
        <v>106.5</v>
      </c>
      <c r="X306">
        <v>298</v>
      </c>
      <c r="Y306">
        <v>200</v>
      </c>
      <c r="Z306">
        <v>1</v>
      </c>
      <c r="AB306">
        <v>2025</v>
      </c>
      <c r="AC306">
        <v>-16</v>
      </c>
    </row>
    <row r="307" spans="1:29" x14ac:dyDescent="0.45">
      <c r="A307" t="s">
        <v>396</v>
      </c>
      <c r="B307">
        <v>2.2999999999999998</v>
      </c>
      <c r="C307" t="s">
        <v>254</v>
      </c>
      <c r="D307">
        <v>-1.99347222172315</v>
      </c>
      <c r="E307">
        <v>-1.99347222172315</v>
      </c>
      <c r="F307">
        <v>-1.7074021761127001</v>
      </c>
      <c r="G307">
        <v>-1.91614677969447</v>
      </c>
      <c r="H307">
        <v>-1.90262334981337</v>
      </c>
      <c r="I307">
        <v>1175.7034637310501</v>
      </c>
      <c r="J307" t="s">
        <v>254</v>
      </c>
      <c r="K307">
        <v>70</v>
      </c>
      <c r="L307">
        <v>268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86.7</v>
      </c>
      <c r="T307">
        <v>362</v>
      </c>
      <c r="U307">
        <v>0</v>
      </c>
      <c r="V307">
        <v>1</v>
      </c>
      <c r="W307">
        <v>109.3</v>
      </c>
      <c r="X307">
        <v>349</v>
      </c>
      <c r="Y307">
        <v>200</v>
      </c>
      <c r="Z307">
        <v>1</v>
      </c>
      <c r="AB307">
        <v>2025</v>
      </c>
      <c r="AC307">
        <v>-22.6</v>
      </c>
    </row>
    <row r="308" spans="1:29" x14ac:dyDescent="0.45">
      <c r="A308" t="s">
        <v>347</v>
      </c>
      <c r="B308">
        <v>2.2999999999999998</v>
      </c>
      <c r="C308" t="s">
        <v>230</v>
      </c>
      <c r="D308">
        <v>-1.0054006416182399</v>
      </c>
      <c r="E308">
        <v>-1.0054006416182399</v>
      </c>
      <c r="F308">
        <v>-1.0475707026596801</v>
      </c>
      <c r="G308">
        <v>-1.18611197898228</v>
      </c>
      <c r="H308">
        <v>-1.06112099121961</v>
      </c>
      <c r="I308">
        <v>1321.3464844446701</v>
      </c>
      <c r="J308" t="s">
        <v>230</v>
      </c>
      <c r="K308">
        <v>72.3</v>
      </c>
      <c r="L308">
        <v>79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95.5</v>
      </c>
      <c r="T308">
        <v>303</v>
      </c>
      <c r="U308">
        <v>0</v>
      </c>
      <c r="V308">
        <v>1</v>
      </c>
      <c r="W308">
        <v>106.9</v>
      </c>
      <c r="X308">
        <v>307</v>
      </c>
      <c r="Y308">
        <v>200</v>
      </c>
      <c r="Z308">
        <v>1</v>
      </c>
      <c r="AB308">
        <v>2025</v>
      </c>
      <c r="AC308">
        <v>-11.4</v>
      </c>
    </row>
    <row r="309" spans="1:29" x14ac:dyDescent="0.45">
      <c r="A309" t="s">
        <v>383</v>
      </c>
      <c r="B309">
        <v>2.2999999999999998</v>
      </c>
      <c r="C309" t="s">
        <v>123</v>
      </c>
      <c r="D309">
        <v>-1.45532609327316</v>
      </c>
      <c r="E309">
        <v>-1.45532609327316</v>
      </c>
      <c r="F309">
        <v>-1.4087370496043601</v>
      </c>
      <c r="G309">
        <v>-1.33865656420573</v>
      </c>
      <c r="H309">
        <v>-1.4145114500891001</v>
      </c>
      <c r="I309">
        <v>1260.1834307758299</v>
      </c>
      <c r="J309" t="s">
        <v>123</v>
      </c>
      <c r="K309">
        <v>70.900000000000006</v>
      </c>
      <c r="L309">
        <v>186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92.6</v>
      </c>
      <c r="T309">
        <v>341</v>
      </c>
      <c r="U309">
        <v>0</v>
      </c>
      <c r="V309">
        <v>1</v>
      </c>
      <c r="W309">
        <v>109.1</v>
      </c>
      <c r="X309">
        <v>347</v>
      </c>
      <c r="Y309">
        <v>200</v>
      </c>
      <c r="Z309">
        <v>1</v>
      </c>
      <c r="AB309">
        <v>2025</v>
      </c>
      <c r="AC309">
        <v>-16.5</v>
      </c>
    </row>
    <row r="310" spans="1:29" x14ac:dyDescent="0.45">
      <c r="A310" t="s">
        <v>258</v>
      </c>
      <c r="B310">
        <v>2.2999999999999998</v>
      </c>
      <c r="C310" t="s">
        <v>95</v>
      </c>
      <c r="D310">
        <v>-0.44961037780922197</v>
      </c>
      <c r="E310">
        <v>-0.44961037780922197</v>
      </c>
      <c r="F310">
        <v>-0.36027410776600899</v>
      </c>
      <c r="G310">
        <v>-0.20546821683157601</v>
      </c>
      <c r="H310">
        <v>-0.36624077005400701</v>
      </c>
      <c r="I310">
        <v>1441.6128787228999</v>
      </c>
      <c r="J310" t="s">
        <v>95</v>
      </c>
      <c r="K310">
        <v>70.8</v>
      </c>
      <c r="L310">
        <v>198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97.6</v>
      </c>
      <c r="T310">
        <v>260</v>
      </c>
      <c r="U310">
        <v>0</v>
      </c>
      <c r="V310">
        <v>1</v>
      </c>
      <c r="W310">
        <v>102.7</v>
      </c>
      <c r="X310">
        <v>190</v>
      </c>
      <c r="Y310">
        <v>200</v>
      </c>
      <c r="Z310">
        <v>1</v>
      </c>
      <c r="AB310">
        <v>2025</v>
      </c>
      <c r="AC310">
        <v>-5.1000000000000103</v>
      </c>
    </row>
    <row r="311" spans="1:29" x14ac:dyDescent="0.45">
      <c r="A311" t="s">
        <v>186</v>
      </c>
      <c r="B311">
        <v>2.2999999999999998</v>
      </c>
      <c r="C311" t="s">
        <v>95</v>
      </c>
      <c r="D311">
        <v>-3.4973196872336597E-2</v>
      </c>
      <c r="E311">
        <v>-3.4973196872336597E-2</v>
      </c>
      <c r="F311">
        <v>-6.4572323307850399E-2</v>
      </c>
      <c r="G311">
        <v>0.13230907902033301</v>
      </c>
      <c r="H311">
        <v>-5.5240950804754903E-4</v>
      </c>
      <c r="I311">
        <v>1504.9043917243901</v>
      </c>
      <c r="J311" t="s">
        <v>95</v>
      </c>
      <c r="K311">
        <v>72.400000000000006</v>
      </c>
      <c r="L311">
        <v>69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104.6</v>
      </c>
      <c r="T311">
        <v>112</v>
      </c>
      <c r="U311">
        <v>0</v>
      </c>
      <c r="V311">
        <v>1</v>
      </c>
      <c r="W311">
        <v>105</v>
      </c>
      <c r="X311">
        <v>252</v>
      </c>
      <c r="Y311">
        <v>200</v>
      </c>
      <c r="Z311">
        <v>1</v>
      </c>
      <c r="AB311">
        <v>2025</v>
      </c>
      <c r="AC311">
        <v>-0.40000000000000602</v>
      </c>
    </row>
    <row r="312" spans="1:29" x14ac:dyDescent="0.45">
      <c r="A312" t="s">
        <v>384</v>
      </c>
      <c r="B312">
        <v>2.2999999999999998</v>
      </c>
      <c r="C312" t="s">
        <v>304</v>
      </c>
      <c r="D312">
        <v>-1.5082584993502099</v>
      </c>
      <c r="E312">
        <v>-1.5082584993502099</v>
      </c>
      <c r="F312">
        <v>-1.5994660557667899</v>
      </c>
      <c r="G312">
        <v>-1.2623842715939999</v>
      </c>
      <c r="H312">
        <v>-1.4695918315153</v>
      </c>
      <c r="I312">
        <v>1250.65039376049</v>
      </c>
      <c r="J312" t="s">
        <v>304</v>
      </c>
      <c r="K312">
        <v>70.099999999999994</v>
      </c>
      <c r="L312">
        <v>252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92.1</v>
      </c>
      <c r="T312">
        <v>345</v>
      </c>
      <c r="U312">
        <v>0</v>
      </c>
      <c r="V312">
        <v>1</v>
      </c>
      <c r="W312">
        <v>109.2</v>
      </c>
      <c r="X312">
        <v>348</v>
      </c>
      <c r="Y312">
        <v>200</v>
      </c>
      <c r="Z312">
        <v>1</v>
      </c>
      <c r="AB312">
        <v>2025</v>
      </c>
      <c r="AC312">
        <v>-17.100000000000001</v>
      </c>
    </row>
    <row r="313" spans="1:29" x14ac:dyDescent="0.45">
      <c r="A313" t="s">
        <v>195</v>
      </c>
      <c r="B313">
        <v>2.2999999999999998</v>
      </c>
      <c r="C313" t="s">
        <v>135</v>
      </c>
      <c r="D313">
        <v>-0.105549738308402</v>
      </c>
      <c r="E313">
        <v>-0.105549738308402</v>
      </c>
      <c r="F313">
        <v>-0.12763368766831401</v>
      </c>
      <c r="G313">
        <v>8.8724911813635302E-2</v>
      </c>
      <c r="H313">
        <v>-6.2502063117870599E-2</v>
      </c>
      <c r="I313">
        <v>1494.1824554258701</v>
      </c>
      <c r="J313" t="s">
        <v>135</v>
      </c>
      <c r="K313">
        <v>72.3</v>
      </c>
      <c r="L313">
        <v>80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105.1</v>
      </c>
      <c r="T313">
        <v>104</v>
      </c>
      <c r="U313">
        <v>0</v>
      </c>
      <c r="V313">
        <v>1</v>
      </c>
      <c r="W313">
        <v>106.3</v>
      </c>
      <c r="X313">
        <v>292</v>
      </c>
      <c r="Y313">
        <v>200</v>
      </c>
      <c r="Z313">
        <v>1</v>
      </c>
      <c r="AB313">
        <v>2025</v>
      </c>
      <c r="AC313">
        <v>-1.2</v>
      </c>
    </row>
    <row r="314" spans="1:29" x14ac:dyDescent="0.45">
      <c r="A314" t="s">
        <v>340</v>
      </c>
      <c r="B314">
        <v>2.2999999999999998</v>
      </c>
      <c r="C314" t="s">
        <v>95</v>
      </c>
      <c r="D314">
        <v>-1.0759771830542999</v>
      </c>
      <c r="E314">
        <v>-1.0759771830542999</v>
      </c>
      <c r="F314">
        <v>-0.98428347381368897</v>
      </c>
      <c r="G314">
        <v>-0.87012676673372102</v>
      </c>
      <c r="H314">
        <v>-1.0015911516639999</v>
      </c>
      <c r="I314">
        <v>1331.64961142575</v>
      </c>
      <c r="J314" t="s">
        <v>95</v>
      </c>
      <c r="K314">
        <v>69.5</v>
      </c>
      <c r="L314">
        <v>304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92.7</v>
      </c>
      <c r="T314">
        <v>339</v>
      </c>
      <c r="U314">
        <v>0</v>
      </c>
      <c r="V314">
        <v>1</v>
      </c>
      <c r="W314">
        <v>104.9</v>
      </c>
      <c r="X314">
        <v>251</v>
      </c>
      <c r="Y314">
        <v>200</v>
      </c>
      <c r="Z314">
        <v>1</v>
      </c>
      <c r="AB314">
        <v>2025</v>
      </c>
      <c r="AC314">
        <v>-12.2</v>
      </c>
    </row>
    <row r="315" spans="1:29" x14ac:dyDescent="0.45">
      <c r="A315" t="s">
        <v>353</v>
      </c>
      <c r="B315">
        <v>2.2999999999999998</v>
      </c>
      <c r="C315" t="s">
        <v>135</v>
      </c>
      <c r="D315">
        <v>-1.0936213184133201</v>
      </c>
      <c r="E315">
        <v>-1.0936213184133201</v>
      </c>
      <c r="F315">
        <v>-1.11104765767352</v>
      </c>
      <c r="G315">
        <v>-1.1752159371806099</v>
      </c>
      <c r="H315">
        <v>-1.1183765579201901</v>
      </c>
      <c r="I315">
        <v>1311.43697723796</v>
      </c>
      <c r="J315" t="s">
        <v>135</v>
      </c>
      <c r="K315">
        <v>71.5</v>
      </c>
      <c r="L315">
        <v>135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95.5</v>
      </c>
      <c r="T315">
        <v>301</v>
      </c>
      <c r="U315">
        <v>0</v>
      </c>
      <c r="V315">
        <v>1</v>
      </c>
      <c r="W315">
        <v>107.9</v>
      </c>
      <c r="X315">
        <v>326</v>
      </c>
      <c r="Y315">
        <v>200</v>
      </c>
      <c r="Z315">
        <v>1</v>
      </c>
      <c r="AB315">
        <v>2025</v>
      </c>
      <c r="AC315">
        <v>-12.4</v>
      </c>
    </row>
    <row r="316" spans="1:29" x14ac:dyDescent="0.45">
      <c r="A316" t="s">
        <v>346</v>
      </c>
      <c r="B316">
        <v>2.2999999999999998</v>
      </c>
      <c r="C316" t="s">
        <v>114</v>
      </c>
      <c r="D316">
        <v>-1.1465537244903701</v>
      </c>
      <c r="E316">
        <v>-1.1465537244903701</v>
      </c>
      <c r="F316">
        <v>-1.1553442005760099</v>
      </c>
      <c r="G316">
        <v>-0.815646557725349</v>
      </c>
      <c r="H316">
        <v>-1.06602455182052</v>
      </c>
      <c r="I316">
        <v>1320.4978006936601</v>
      </c>
      <c r="J316" t="s">
        <v>114</v>
      </c>
      <c r="K316">
        <v>73.3</v>
      </c>
      <c r="L316">
        <v>31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93.5</v>
      </c>
      <c r="T316">
        <v>332</v>
      </c>
      <c r="U316">
        <v>0</v>
      </c>
      <c r="V316">
        <v>1</v>
      </c>
      <c r="W316">
        <v>106.5</v>
      </c>
      <c r="X316">
        <v>297</v>
      </c>
      <c r="Y316">
        <v>200</v>
      </c>
      <c r="Z316">
        <v>1</v>
      </c>
      <c r="AB316">
        <v>2025</v>
      </c>
      <c r="AC316">
        <v>-13</v>
      </c>
    </row>
    <row r="317" spans="1:29" x14ac:dyDescent="0.45">
      <c r="A317" t="s">
        <v>370</v>
      </c>
      <c r="B317">
        <v>2.2999999999999998</v>
      </c>
      <c r="C317" t="s">
        <v>230</v>
      </c>
      <c r="D317">
        <v>-1.3406392134395499</v>
      </c>
      <c r="E317">
        <v>-1.3406392134395499</v>
      </c>
      <c r="F317">
        <v>-1.4094959542757499</v>
      </c>
      <c r="G317">
        <v>-1.0553594773621899</v>
      </c>
      <c r="H317">
        <v>-1.2865334646292601</v>
      </c>
      <c r="I317">
        <v>1282.33322060929</v>
      </c>
      <c r="J317" t="s">
        <v>230</v>
      </c>
      <c r="K317">
        <v>72.099999999999994</v>
      </c>
      <c r="L317">
        <v>97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94.1</v>
      </c>
      <c r="T317">
        <v>320</v>
      </c>
      <c r="U317">
        <v>0</v>
      </c>
      <c r="V317">
        <v>1</v>
      </c>
      <c r="W317">
        <v>109.3</v>
      </c>
      <c r="X317">
        <v>350</v>
      </c>
      <c r="Y317">
        <v>200</v>
      </c>
      <c r="Z317">
        <v>1</v>
      </c>
      <c r="AB317">
        <v>2025</v>
      </c>
      <c r="AC317">
        <v>-15.2</v>
      </c>
    </row>
    <row r="318" spans="1:29" x14ac:dyDescent="0.45">
      <c r="A318" t="s">
        <v>361</v>
      </c>
      <c r="B318">
        <v>2.2999999999999998</v>
      </c>
      <c r="C318" t="s">
        <v>304</v>
      </c>
      <c r="D318">
        <v>-1.3318171457600401</v>
      </c>
      <c r="E318">
        <v>-1.3318171457600401</v>
      </c>
      <c r="F318">
        <v>-1.13878381649682</v>
      </c>
      <c r="G318">
        <v>-0.859230724932047</v>
      </c>
      <c r="H318">
        <v>-1.16541220823724</v>
      </c>
      <c r="I318">
        <v>1303.29628205934</v>
      </c>
      <c r="J318" t="s">
        <v>304</v>
      </c>
      <c r="K318">
        <v>70.8</v>
      </c>
      <c r="L318">
        <v>197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93.7</v>
      </c>
      <c r="T318">
        <v>329</v>
      </c>
      <c r="U318">
        <v>0</v>
      </c>
      <c r="V318">
        <v>1</v>
      </c>
      <c r="W318">
        <v>108.8</v>
      </c>
      <c r="X318">
        <v>343</v>
      </c>
      <c r="Y318">
        <v>200</v>
      </c>
      <c r="Z318">
        <v>1</v>
      </c>
      <c r="AB318">
        <v>2025</v>
      </c>
      <c r="AC318">
        <v>-15.1</v>
      </c>
    </row>
    <row r="319" spans="1:29" x14ac:dyDescent="0.45">
      <c r="A319" t="s">
        <v>331</v>
      </c>
      <c r="B319">
        <v>2.2000000000000002</v>
      </c>
      <c r="C319" t="s">
        <v>225</v>
      </c>
      <c r="D319">
        <v>-0.83778135570758205</v>
      </c>
      <c r="E319">
        <v>-0.83778135570758205</v>
      </c>
      <c r="F319">
        <v>-1.2012760023537501</v>
      </c>
      <c r="G319">
        <v>-0.83743864132869805</v>
      </c>
      <c r="H319">
        <v>-0.92856933877440195</v>
      </c>
      <c r="I319">
        <v>1344.28786169162</v>
      </c>
      <c r="J319" t="s">
        <v>225</v>
      </c>
      <c r="K319">
        <v>67.900000000000006</v>
      </c>
      <c r="L319">
        <v>355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97.9</v>
      </c>
      <c r="T319">
        <v>254</v>
      </c>
      <c r="U319">
        <v>0</v>
      </c>
      <c r="V319">
        <v>1</v>
      </c>
      <c r="W319">
        <v>107.4</v>
      </c>
      <c r="X319">
        <v>315</v>
      </c>
      <c r="Y319">
        <v>200</v>
      </c>
      <c r="Z319">
        <v>1</v>
      </c>
      <c r="AB319">
        <v>2025</v>
      </c>
      <c r="AC319">
        <v>-9.5</v>
      </c>
    </row>
    <row r="320" spans="1:29" x14ac:dyDescent="0.45">
      <c r="A320" t="s">
        <v>327</v>
      </c>
      <c r="B320">
        <v>2.2000000000000002</v>
      </c>
      <c r="C320" t="s">
        <v>190</v>
      </c>
      <c r="D320">
        <v>-0.77602688195102598</v>
      </c>
      <c r="E320">
        <v>-0.77602688195102598</v>
      </c>
      <c r="F320">
        <v>-1.10237446142911</v>
      </c>
      <c r="G320">
        <v>-0.96819114294879205</v>
      </c>
      <c r="H320">
        <v>-0.90565484206998703</v>
      </c>
      <c r="I320">
        <v>1348.2537882087399</v>
      </c>
      <c r="J320" t="s">
        <v>190</v>
      </c>
      <c r="K320">
        <v>74.099999999999994</v>
      </c>
      <c r="L320">
        <v>15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98.6</v>
      </c>
      <c r="T320">
        <v>236</v>
      </c>
      <c r="U320">
        <v>0</v>
      </c>
      <c r="V320">
        <v>1</v>
      </c>
      <c r="W320">
        <v>107.4</v>
      </c>
      <c r="X320">
        <v>314</v>
      </c>
      <c r="Y320">
        <v>200</v>
      </c>
      <c r="Z320">
        <v>1</v>
      </c>
      <c r="AB320">
        <v>2025</v>
      </c>
      <c r="AC320">
        <v>-8.8000000000000096</v>
      </c>
    </row>
    <row r="321" spans="1:29" x14ac:dyDescent="0.45">
      <c r="A321" t="s">
        <v>355</v>
      </c>
      <c r="B321">
        <v>2.2000000000000002</v>
      </c>
      <c r="C321" t="s">
        <v>230</v>
      </c>
      <c r="D321">
        <v>-1.1289095891313501</v>
      </c>
      <c r="E321">
        <v>-1.1289095891313501</v>
      </c>
      <c r="F321">
        <v>-1.1294149576369701</v>
      </c>
      <c r="G321">
        <v>-1.13163176997391</v>
      </c>
      <c r="H321">
        <v>-1.1297164764684</v>
      </c>
      <c r="I321">
        <v>1309.4743208352299</v>
      </c>
      <c r="J321" t="s">
        <v>230</v>
      </c>
      <c r="K321">
        <v>69.900000000000006</v>
      </c>
      <c r="L321">
        <v>277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94.4</v>
      </c>
      <c r="T321">
        <v>319</v>
      </c>
      <c r="U321">
        <v>0</v>
      </c>
      <c r="V321">
        <v>1</v>
      </c>
      <c r="W321">
        <v>107.2</v>
      </c>
      <c r="X321">
        <v>312</v>
      </c>
      <c r="Y321">
        <v>200</v>
      </c>
      <c r="Z321">
        <v>1</v>
      </c>
      <c r="AB321">
        <v>2025</v>
      </c>
      <c r="AC321">
        <v>-12.8</v>
      </c>
    </row>
    <row r="322" spans="1:29" x14ac:dyDescent="0.45">
      <c r="A322" t="s">
        <v>372</v>
      </c>
      <c r="B322">
        <v>2.2000000000000002</v>
      </c>
      <c r="C322" t="s">
        <v>225</v>
      </c>
      <c r="D322">
        <v>-1.40239368719611</v>
      </c>
      <c r="E322">
        <v>-1.40239368719611</v>
      </c>
      <c r="F322">
        <v>-1.30185797505074</v>
      </c>
      <c r="G322">
        <v>-1.18611197898228</v>
      </c>
      <c r="H322">
        <v>-1.32318933210631</v>
      </c>
      <c r="I322">
        <v>1275.9890063457001</v>
      </c>
      <c r="J322" t="s">
        <v>225</v>
      </c>
      <c r="K322">
        <v>70.099999999999994</v>
      </c>
      <c r="L322">
        <v>260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94.1</v>
      </c>
      <c r="T322">
        <v>322</v>
      </c>
      <c r="U322">
        <v>0</v>
      </c>
      <c r="V322">
        <v>1</v>
      </c>
      <c r="W322">
        <v>110</v>
      </c>
      <c r="X322">
        <v>356</v>
      </c>
      <c r="Y322">
        <v>200</v>
      </c>
      <c r="Z322">
        <v>1</v>
      </c>
      <c r="AB322">
        <v>2025</v>
      </c>
      <c r="AC322">
        <v>-15.9</v>
      </c>
    </row>
    <row r="323" spans="1:29" x14ac:dyDescent="0.45">
      <c r="A323" t="s">
        <v>256</v>
      </c>
      <c r="B323">
        <v>2.2000000000000002</v>
      </c>
      <c r="C323" t="s">
        <v>230</v>
      </c>
      <c r="D323">
        <v>-0.493720716206762</v>
      </c>
      <c r="E323">
        <v>-0.493720716206762</v>
      </c>
      <c r="F323">
        <v>-0.38732363855329099</v>
      </c>
      <c r="G323">
        <v>-0.488765303675114</v>
      </c>
      <c r="H323">
        <v>-0.46588259366048201</v>
      </c>
      <c r="I323">
        <v>1424.3673701022101</v>
      </c>
      <c r="J323" t="s">
        <v>230</v>
      </c>
      <c r="K323">
        <v>69</v>
      </c>
      <c r="L323">
        <v>331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95.7</v>
      </c>
      <c r="T323">
        <v>292</v>
      </c>
      <c r="U323">
        <v>0</v>
      </c>
      <c r="V323">
        <v>1</v>
      </c>
      <c r="W323">
        <v>101.3</v>
      </c>
      <c r="X323">
        <v>156</v>
      </c>
      <c r="Y323">
        <v>200</v>
      </c>
      <c r="Z323">
        <v>1</v>
      </c>
      <c r="AB323">
        <v>2025</v>
      </c>
      <c r="AC323">
        <v>-5.5999999999999899</v>
      </c>
    </row>
    <row r="324" spans="1:29" x14ac:dyDescent="0.45">
      <c r="A324" t="s">
        <v>344</v>
      </c>
      <c r="B324">
        <v>2.2000000000000002</v>
      </c>
      <c r="C324" t="s">
        <v>154</v>
      </c>
      <c r="D324">
        <v>-0.88189169410512303</v>
      </c>
      <c r="E324">
        <v>-0.88189169410512303</v>
      </c>
      <c r="F324">
        <v>-1.2559894153289599</v>
      </c>
      <c r="G324">
        <v>-1.09894364456889</v>
      </c>
      <c r="H324">
        <v>-1.0296791120270199</v>
      </c>
      <c r="I324">
        <v>1326.7882876859201</v>
      </c>
      <c r="J324" t="s">
        <v>154</v>
      </c>
      <c r="K324">
        <v>69.7</v>
      </c>
      <c r="L324">
        <v>292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98</v>
      </c>
      <c r="T324">
        <v>253</v>
      </c>
      <c r="U324">
        <v>0</v>
      </c>
      <c r="V324">
        <v>1</v>
      </c>
      <c r="W324">
        <v>108</v>
      </c>
      <c r="X324">
        <v>328</v>
      </c>
      <c r="Y324">
        <v>200</v>
      </c>
      <c r="Z324">
        <v>1</v>
      </c>
      <c r="AB324">
        <v>2025</v>
      </c>
      <c r="AC324">
        <v>-10</v>
      </c>
    </row>
    <row r="325" spans="1:29" x14ac:dyDescent="0.45">
      <c r="A325" t="s">
        <v>236</v>
      </c>
      <c r="B325">
        <v>2.2000000000000002</v>
      </c>
      <c r="C325" t="s">
        <v>141</v>
      </c>
      <c r="D325">
        <v>-0.36138970101413898</v>
      </c>
      <c r="E325">
        <v>-0.36138970101413898</v>
      </c>
      <c r="F325">
        <v>-0.41580063288913299</v>
      </c>
      <c r="G325">
        <v>-0.28174050944329798</v>
      </c>
      <c r="H325">
        <v>-0.35508013609017702</v>
      </c>
      <c r="I325">
        <v>1443.54450544619</v>
      </c>
      <c r="J325" t="s">
        <v>141</v>
      </c>
      <c r="K325">
        <v>69.599999999999994</v>
      </c>
      <c r="L325">
        <v>295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99</v>
      </c>
      <c r="T325">
        <v>229</v>
      </c>
      <c r="U325">
        <v>0</v>
      </c>
      <c r="V325">
        <v>1</v>
      </c>
      <c r="W325">
        <v>103.1</v>
      </c>
      <c r="X325">
        <v>200</v>
      </c>
      <c r="Y325">
        <v>200</v>
      </c>
      <c r="Z325">
        <v>1</v>
      </c>
      <c r="AB325">
        <v>2025</v>
      </c>
      <c r="AC325">
        <v>-4.0999999999999899</v>
      </c>
    </row>
    <row r="326" spans="1:29" x14ac:dyDescent="0.45">
      <c r="A326" t="s">
        <v>309</v>
      </c>
      <c r="B326">
        <v>2.2000000000000002</v>
      </c>
      <c r="C326" t="s">
        <v>230</v>
      </c>
      <c r="D326">
        <v>-0.68780620515594204</v>
      </c>
      <c r="E326">
        <v>-0.68780620515594204</v>
      </c>
      <c r="F326">
        <v>-0.65893923427434398</v>
      </c>
      <c r="G326">
        <v>-0.96819114294879205</v>
      </c>
      <c r="H326">
        <v>-0.75068569688375497</v>
      </c>
      <c r="I326">
        <v>1375.07507301184</v>
      </c>
      <c r="J326" t="s">
        <v>230</v>
      </c>
      <c r="K326">
        <v>71.599999999999994</v>
      </c>
      <c r="L326">
        <v>126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95.4</v>
      </c>
      <c r="T326">
        <v>305</v>
      </c>
      <c r="U326">
        <v>0</v>
      </c>
      <c r="V326">
        <v>1</v>
      </c>
      <c r="W326">
        <v>103.2</v>
      </c>
      <c r="X326">
        <v>204</v>
      </c>
      <c r="Y326">
        <v>200</v>
      </c>
      <c r="Z326">
        <v>1</v>
      </c>
      <c r="AB326">
        <v>2025</v>
      </c>
      <c r="AC326">
        <v>-7.8</v>
      </c>
    </row>
    <row r="327" spans="1:29" x14ac:dyDescent="0.45">
      <c r="A327" t="s">
        <v>131</v>
      </c>
      <c r="B327">
        <v>2.2000000000000002</v>
      </c>
      <c r="C327" t="s">
        <v>95</v>
      </c>
      <c r="D327">
        <v>0.450240525500614</v>
      </c>
      <c r="E327">
        <v>0.450240525500614</v>
      </c>
      <c r="F327">
        <v>0.27160437695759598</v>
      </c>
      <c r="G327">
        <v>0.480982416673917</v>
      </c>
      <c r="H327">
        <v>0.41326696115818501</v>
      </c>
      <c r="I327">
        <v>1576.5261793024499</v>
      </c>
      <c r="J327" t="s">
        <v>95</v>
      </c>
      <c r="K327">
        <v>69.5</v>
      </c>
      <c r="L327">
        <v>309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103.6</v>
      </c>
      <c r="T327">
        <v>125</v>
      </c>
      <c r="U327">
        <v>0</v>
      </c>
      <c r="V327">
        <v>1</v>
      </c>
      <c r="W327">
        <v>98.5</v>
      </c>
      <c r="X327">
        <v>102</v>
      </c>
      <c r="Y327">
        <v>200</v>
      </c>
      <c r="Z327">
        <v>1</v>
      </c>
      <c r="AB327">
        <v>2025</v>
      </c>
      <c r="AC327">
        <v>5.0999999999999899</v>
      </c>
    </row>
    <row r="328" spans="1:29" x14ac:dyDescent="0.45">
      <c r="A328" t="s">
        <v>389</v>
      </c>
      <c r="B328">
        <v>2.2000000000000002</v>
      </c>
      <c r="C328" t="s">
        <v>304</v>
      </c>
      <c r="D328">
        <v>-1.7023439882993801</v>
      </c>
      <c r="E328">
        <v>-1.7023439882993801</v>
      </c>
      <c r="F328">
        <v>-1.4456613756990899</v>
      </c>
      <c r="G328">
        <v>-1.2623842715939999</v>
      </c>
      <c r="H328">
        <v>-1.52818340597297</v>
      </c>
      <c r="I328">
        <v>1240.50965701123</v>
      </c>
      <c r="J328" t="s">
        <v>304</v>
      </c>
      <c r="K328">
        <v>70.900000000000006</v>
      </c>
      <c r="L328">
        <v>192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89</v>
      </c>
      <c r="T328">
        <v>359</v>
      </c>
      <c r="U328">
        <v>0</v>
      </c>
      <c r="V328">
        <v>1</v>
      </c>
      <c r="W328">
        <v>108.3</v>
      </c>
      <c r="X328">
        <v>335</v>
      </c>
      <c r="Y328">
        <v>200</v>
      </c>
      <c r="Z328">
        <v>1</v>
      </c>
      <c r="AB328">
        <v>2025</v>
      </c>
      <c r="AC328">
        <v>-19.3</v>
      </c>
    </row>
    <row r="329" spans="1:29" x14ac:dyDescent="0.45">
      <c r="A329" t="s">
        <v>153</v>
      </c>
      <c r="B329">
        <v>2.2000000000000002</v>
      </c>
      <c r="C329" t="s">
        <v>154</v>
      </c>
      <c r="D329">
        <v>0.18557849511537</v>
      </c>
      <c r="E329">
        <v>0.18557849511537</v>
      </c>
      <c r="F329">
        <v>0.28467741338017399</v>
      </c>
      <c r="G329">
        <v>0.23037345523540401</v>
      </c>
      <c r="H329">
        <v>0.22155196471157901</v>
      </c>
      <c r="I329">
        <v>1543.3451062924601</v>
      </c>
      <c r="J329" t="s">
        <v>154</v>
      </c>
      <c r="K329">
        <v>72</v>
      </c>
      <c r="L329">
        <v>100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105.4</v>
      </c>
      <c r="T329">
        <v>102</v>
      </c>
      <c r="U329">
        <v>0</v>
      </c>
      <c r="V329">
        <v>1</v>
      </c>
      <c r="W329">
        <v>103.3</v>
      </c>
      <c r="X329">
        <v>207</v>
      </c>
      <c r="Y329">
        <v>200</v>
      </c>
      <c r="Z329">
        <v>1</v>
      </c>
      <c r="AB329">
        <v>2025</v>
      </c>
      <c r="AC329">
        <v>2.1000000000000099</v>
      </c>
    </row>
    <row r="330" spans="1:29" x14ac:dyDescent="0.45">
      <c r="A330" t="s">
        <v>329</v>
      </c>
      <c r="B330">
        <v>2.2000000000000002</v>
      </c>
      <c r="C330" t="s">
        <v>13</v>
      </c>
      <c r="D330">
        <v>-0.83778135570758205</v>
      </c>
      <c r="E330">
        <v>-0.83778135570758205</v>
      </c>
      <c r="F330">
        <v>-0.93911057670734099</v>
      </c>
      <c r="G330">
        <v>-0.97908718475046597</v>
      </c>
      <c r="H330">
        <v>-0.89844011821824299</v>
      </c>
      <c r="I330">
        <v>1349.50247653938</v>
      </c>
      <c r="J330" t="s">
        <v>13</v>
      </c>
      <c r="K330">
        <v>73.3</v>
      </c>
      <c r="L330">
        <v>29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94.7</v>
      </c>
      <c r="T330">
        <v>314</v>
      </c>
      <c r="U330">
        <v>0</v>
      </c>
      <c r="V330">
        <v>1</v>
      </c>
      <c r="W330">
        <v>104.2</v>
      </c>
      <c r="X330">
        <v>236</v>
      </c>
      <c r="Y330">
        <v>200</v>
      </c>
      <c r="Z330">
        <v>1</v>
      </c>
      <c r="AB330">
        <v>2025</v>
      </c>
      <c r="AC330">
        <v>-9.5</v>
      </c>
    </row>
    <row r="331" spans="1:29" x14ac:dyDescent="0.45">
      <c r="A331" t="s">
        <v>192</v>
      </c>
      <c r="B331">
        <v>2.2000000000000002</v>
      </c>
      <c r="C331" t="s">
        <v>141</v>
      </c>
      <c r="D331">
        <v>-0.14083800902643401</v>
      </c>
      <c r="E331">
        <v>-0.14083800902643401</v>
      </c>
      <c r="F331">
        <v>9.2582597227646602E-3</v>
      </c>
      <c r="G331">
        <v>5.6036786408611698E-2</v>
      </c>
      <c r="H331">
        <v>-5.4095242980372799E-2</v>
      </c>
      <c r="I331">
        <v>1495.6374658211701</v>
      </c>
      <c r="J331" t="s">
        <v>141</v>
      </c>
      <c r="K331">
        <v>70.2</v>
      </c>
      <c r="L331">
        <v>245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100</v>
      </c>
      <c r="T331">
        <v>195</v>
      </c>
      <c r="U331">
        <v>0</v>
      </c>
      <c r="V331">
        <v>1</v>
      </c>
      <c r="W331">
        <v>101.6</v>
      </c>
      <c r="X331">
        <v>160</v>
      </c>
      <c r="Y331">
        <v>200</v>
      </c>
      <c r="Z331">
        <v>1</v>
      </c>
      <c r="AB331">
        <v>2025</v>
      </c>
      <c r="AC331">
        <v>-1.5999999999999901</v>
      </c>
    </row>
    <row r="332" spans="1:29" x14ac:dyDescent="0.45">
      <c r="A332" t="s">
        <v>229</v>
      </c>
      <c r="B332">
        <v>2.1</v>
      </c>
      <c r="C332" t="s">
        <v>230</v>
      </c>
      <c r="D332">
        <v>-0.24670282118053199</v>
      </c>
      <c r="E332">
        <v>-0.24670282118053199</v>
      </c>
      <c r="F332">
        <v>-0.51433175605750203</v>
      </c>
      <c r="G332">
        <v>-0.21636425863325101</v>
      </c>
      <c r="H332">
        <v>-0.30602541426295399</v>
      </c>
      <c r="I332">
        <v>1452.03465142644</v>
      </c>
      <c r="J332" t="s">
        <v>230</v>
      </c>
      <c r="K332">
        <v>73.400000000000006</v>
      </c>
      <c r="L332">
        <v>26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99.2</v>
      </c>
      <c r="T332">
        <v>225</v>
      </c>
      <c r="U332">
        <v>0</v>
      </c>
      <c r="V332">
        <v>1</v>
      </c>
      <c r="W332">
        <v>102</v>
      </c>
      <c r="X332">
        <v>171</v>
      </c>
      <c r="Y332">
        <v>200</v>
      </c>
      <c r="Z332">
        <v>1</v>
      </c>
      <c r="AB332">
        <v>2025</v>
      </c>
      <c r="AC332">
        <v>-2.8</v>
      </c>
    </row>
    <row r="333" spans="1:29" x14ac:dyDescent="0.45">
      <c r="A333" t="s">
        <v>164</v>
      </c>
      <c r="B333">
        <v>2.1</v>
      </c>
      <c r="C333" t="s">
        <v>117</v>
      </c>
      <c r="D333">
        <v>7.9713682961271001E-2</v>
      </c>
      <c r="E333">
        <v>7.9713682961271001E-2</v>
      </c>
      <c r="F333">
        <v>5.2922382065762601E-2</v>
      </c>
      <c r="G333">
        <v>0.40471012406219598</v>
      </c>
      <c r="H333">
        <v>0.15426496801262499</v>
      </c>
      <c r="I333">
        <v>1531.69940933879</v>
      </c>
      <c r="J333" t="s">
        <v>117</v>
      </c>
      <c r="K333">
        <v>70.099999999999994</v>
      </c>
      <c r="L333">
        <v>249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102.7</v>
      </c>
      <c r="T333">
        <v>141</v>
      </c>
      <c r="U333">
        <v>0</v>
      </c>
      <c r="V333">
        <v>1</v>
      </c>
      <c r="W333">
        <v>101.8</v>
      </c>
      <c r="X333">
        <v>165</v>
      </c>
      <c r="Y333">
        <v>200</v>
      </c>
      <c r="Z333">
        <v>1</v>
      </c>
      <c r="AB333">
        <v>2025</v>
      </c>
      <c r="AC333">
        <v>0.90000000000000602</v>
      </c>
    </row>
    <row r="334" spans="1:29" x14ac:dyDescent="0.45">
      <c r="A334" t="s">
        <v>280</v>
      </c>
      <c r="B334">
        <v>2.1</v>
      </c>
      <c r="C334" t="s">
        <v>114</v>
      </c>
      <c r="D334">
        <v>-0.493720716206762</v>
      </c>
      <c r="E334">
        <v>-0.493720716206762</v>
      </c>
      <c r="F334">
        <v>-0.71437541360325596</v>
      </c>
      <c r="G334">
        <v>-0.61951780529520795</v>
      </c>
      <c r="H334">
        <v>-0.58033366282799703</v>
      </c>
      <c r="I334">
        <v>1404.55875130604</v>
      </c>
      <c r="J334" t="s">
        <v>114</v>
      </c>
      <c r="K334">
        <v>73.8</v>
      </c>
      <c r="L334">
        <v>17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98.9</v>
      </c>
      <c r="T334">
        <v>231</v>
      </c>
      <c r="U334">
        <v>0</v>
      </c>
      <c r="V334">
        <v>1</v>
      </c>
      <c r="W334">
        <v>104.5</v>
      </c>
      <c r="X334">
        <v>244</v>
      </c>
      <c r="Y334">
        <v>200</v>
      </c>
      <c r="Z334">
        <v>1</v>
      </c>
      <c r="AB334">
        <v>2025</v>
      </c>
      <c r="AC334">
        <v>-5.5999999999999899</v>
      </c>
    </row>
    <row r="335" spans="1:29" x14ac:dyDescent="0.45">
      <c r="A335" t="s">
        <v>392</v>
      </c>
      <c r="B335">
        <v>2.1</v>
      </c>
      <c r="C335" t="s">
        <v>287</v>
      </c>
      <c r="D335">
        <v>-1.65823364990184</v>
      </c>
      <c r="E335">
        <v>-1.65823364990184</v>
      </c>
      <c r="F335">
        <v>-1.7799046759683901</v>
      </c>
      <c r="G335">
        <v>-1.8398744870827499</v>
      </c>
      <c r="H335">
        <v>-1.7340616157137101</v>
      </c>
      <c r="I335">
        <v>1204.87728586035</v>
      </c>
      <c r="J335" t="s">
        <v>287</v>
      </c>
      <c r="K335">
        <v>73.599999999999994</v>
      </c>
      <c r="L335">
        <v>21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91.5</v>
      </c>
      <c r="T335">
        <v>349</v>
      </c>
      <c r="U335">
        <v>0</v>
      </c>
      <c r="V335">
        <v>1</v>
      </c>
      <c r="W335">
        <v>110.3</v>
      </c>
      <c r="X335">
        <v>359</v>
      </c>
      <c r="Y335">
        <v>200</v>
      </c>
      <c r="Z335">
        <v>1</v>
      </c>
      <c r="AB335">
        <v>2025</v>
      </c>
      <c r="AC335">
        <v>-18.8</v>
      </c>
    </row>
    <row r="336" spans="1:29" x14ac:dyDescent="0.45">
      <c r="A336" t="s">
        <v>283</v>
      </c>
      <c r="B336">
        <v>2.1</v>
      </c>
      <c r="C336" t="s">
        <v>225</v>
      </c>
      <c r="D336">
        <v>-0.68780620515594204</v>
      </c>
      <c r="E336">
        <v>-0.68780620515594204</v>
      </c>
      <c r="F336">
        <v>-0.47851868323158803</v>
      </c>
      <c r="G336">
        <v>-0.52145342908013703</v>
      </c>
      <c r="H336">
        <v>-0.59389613065590197</v>
      </c>
      <c r="I336">
        <v>1402.2114271867299</v>
      </c>
      <c r="J336" t="s">
        <v>225</v>
      </c>
      <c r="K336">
        <v>72.7</v>
      </c>
      <c r="L336">
        <v>52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96.8</v>
      </c>
      <c r="T336">
        <v>273</v>
      </c>
      <c r="U336">
        <v>0</v>
      </c>
      <c r="V336">
        <v>1</v>
      </c>
      <c r="W336">
        <v>104.6</v>
      </c>
      <c r="X336">
        <v>245</v>
      </c>
      <c r="Y336">
        <v>200</v>
      </c>
      <c r="Z336">
        <v>1</v>
      </c>
      <c r="AB336">
        <v>2025</v>
      </c>
      <c r="AC336">
        <v>-7.8</v>
      </c>
    </row>
    <row r="337" spans="1:29" x14ac:dyDescent="0.45">
      <c r="A337" t="s">
        <v>300</v>
      </c>
      <c r="B337">
        <v>2.1</v>
      </c>
      <c r="C337" t="s">
        <v>225</v>
      </c>
      <c r="D337">
        <v>-0.61722966371987698</v>
      </c>
      <c r="E337">
        <v>-0.61722966371987698</v>
      </c>
      <c r="F337">
        <v>-0.77575634619136302</v>
      </c>
      <c r="G337">
        <v>-0.66310197250190595</v>
      </c>
      <c r="H337">
        <v>-0.66832941153325598</v>
      </c>
      <c r="I337">
        <v>1389.3288870988799</v>
      </c>
      <c r="J337" t="s">
        <v>225</v>
      </c>
      <c r="K337">
        <v>69.400000000000006</v>
      </c>
      <c r="L337">
        <v>314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95.6</v>
      </c>
      <c r="T337">
        <v>295</v>
      </c>
      <c r="U337">
        <v>0</v>
      </c>
      <c r="V337">
        <v>1</v>
      </c>
      <c r="W337">
        <v>102.6</v>
      </c>
      <c r="X337">
        <v>186</v>
      </c>
      <c r="Y337">
        <v>200</v>
      </c>
      <c r="Z337">
        <v>1</v>
      </c>
      <c r="AB337">
        <v>2025</v>
      </c>
      <c r="AC337">
        <v>-7</v>
      </c>
    </row>
    <row r="338" spans="1:29" x14ac:dyDescent="0.45">
      <c r="A338" t="s">
        <v>224</v>
      </c>
      <c r="B338">
        <v>2.1</v>
      </c>
      <c r="C338" t="s">
        <v>225</v>
      </c>
      <c r="D338">
        <v>-0.39667797173217201</v>
      </c>
      <c r="E338">
        <v>-0.39667797173217201</v>
      </c>
      <c r="F338">
        <v>-0.30652739478887497</v>
      </c>
      <c r="G338">
        <v>-9.3394644014353004E-3</v>
      </c>
      <c r="H338">
        <v>-0.277305700663664</v>
      </c>
      <c r="I338">
        <v>1457.00531585764</v>
      </c>
      <c r="J338" t="s">
        <v>225</v>
      </c>
      <c r="K338">
        <v>70.599999999999994</v>
      </c>
      <c r="L338">
        <v>210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99.1</v>
      </c>
      <c r="T338">
        <v>228</v>
      </c>
      <c r="U338">
        <v>0</v>
      </c>
      <c r="V338">
        <v>1</v>
      </c>
      <c r="W338">
        <v>103.6</v>
      </c>
      <c r="X338">
        <v>219</v>
      </c>
      <c r="Y338">
        <v>200</v>
      </c>
      <c r="Z338">
        <v>1</v>
      </c>
      <c r="AB338">
        <v>2025</v>
      </c>
      <c r="AC338">
        <v>-4.5</v>
      </c>
    </row>
    <row r="339" spans="1:29" x14ac:dyDescent="0.45">
      <c r="A339" t="s">
        <v>298</v>
      </c>
      <c r="B339">
        <v>2.1</v>
      </c>
      <c r="C339" t="s">
        <v>123</v>
      </c>
      <c r="D339">
        <v>-0.52018691924528704</v>
      </c>
      <c r="E339">
        <v>-0.52018691924528704</v>
      </c>
      <c r="F339">
        <v>-0.70560283698520199</v>
      </c>
      <c r="G339">
        <v>-1.0880476027672099</v>
      </c>
      <c r="H339">
        <v>-0.70850606956074702</v>
      </c>
      <c r="I339">
        <v>1382.3753120107699</v>
      </c>
      <c r="J339" t="s">
        <v>123</v>
      </c>
      <c r="K339">
        <v>70.900000000000006</v>
      </c>
      <c r="L339">
        <v>193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100</v>
      </c>
      <c r="T339">
        <v>199</v>
      </c>
      <c r="U339">
        <v>0</v>
      </c>
      <c r="V339">
        <v>1</v>
      </c>
      <c r="W339">
        <v>105.9</v>
      </c>
      <c r="X339">
        <v>287</v>
      </c>
      <c r="Y339">
        <v>200</v>
      </c>
      <c r="Z339">
        <v>1</v>
      </c>
      <c r="AB339">
        <v>2025</v>
      </c>
      <c r="AC339">
        <v>-5.9000000000000101</v>
      </c>
    </row>
    <row r="340" spans="1:29" x14ac:dyDescent="0.45">
      <c r="A340" t="s">
        <v>204</v>
      </c>
      <c r="B340">
        <v>2.1</v>
      </c>
      <c r="C340" t="s">
        <v>123</v>
      </c>
      <c r="D340">
        <v>-0.24670282118053199</v>
      </c>
      <c r="E340">
        <v>-0.24670282118053199</v>
      </c>
      <c r="F340">
        <v>-6.2973202750285201E-2</v>
      </c>
      <c r="G340">
        <v>7.7828870011960705E-2</v>
      </c>
      <c r="H340">
        <v>-0.119637493774847</v>
      </c>
      <c r="I340">
        <v>1484.2937407649199</v>
      </c>
      <c r="J340" t="s">
        <v>123</v>
      </c>
      <c r="K340">
        <v>70.2</v>
      </c>
      <c r="L340">
        <v>242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100</v>
      </c>
      <c r="T340">
        <v>196</v>
      </c>
      <c r="U340">
        <v>0</v>
      </c>
      <c r="V340">
        <v>1</v>
      </c>
      <c r="W340">
        <v>102.8</v>
      </c>
      <c r="X340">
        <v>192</v>
      </c>
      <c r="Y340">
        <v>200</v>
      </c>
      <c r="Z340">
        <v>1</v>
      </c>
      <c r="AB340">
        <v>2025</v>
      </c>
      <c r="AC340">
        <v>-2.8</v>
      </c>
    </row>
    <row r="341" spans="1:29" x14ac:dyDescent="0.45">
      <c r="A341" t="s">
        <v>257</v>
      </c>
      <c r="B341">
        <v>2.1</v>
      </c>
      <c r="C341" t="s">
        <v>230</v>
      </c>
      <c r="D341">
        <v>-0.45843244548873002</v>
      </c>
      <c r="E341">
        <v>-0.45843244548873002</v>
      </c>
      <c r="F341">
        <v>-0.431918322576678</v>
      </c>
      <c r="G341">
        <v>-0.49966134547678798</v>
      </c>
      <c r="H341">
        <v>-0.46211113975773099</v>
      </c>
      <c r="I341">
        <v>1425.02011448643</v>
      </c>
      <c r="J341" t="s">
        <v>230</v>
      </c>
      <c r="K341">
        <v>70.099999999999994</v>
      </c>
      <c r="L341">
        <v>250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94.6</v>
      </c>
      <c r="T341">
        <v>316</v>
      </c>
      <c r="U341">
        <v>0</v>
      </c>
      <c r="V341">
        <v>1</v>
      </c>
      <c r="W341">
        <v>99.8</v>
      </c>
      <c r="X341">
        <v>131</v>
      </c>
      <c r="Y341">
        <v>200</v>
      </c>
      <c r="Z341">
        <v>1</v>
      </c>
      <c r="AB341">
        <v>2025</v>
      </c>
      <c r="AC341">
        <v>-5.2</v>
      </c>
    </row>
    <row r="342" spans="1:29" x14ac:dyDescent="0.45">
      <c r="A342" t="s">
        <v>378</v>
      </c>
      <c r="B342">
        <v>2.1</v>
      </c>
      <c r="C342" t="s">
        <v>225</v>
      </c>
      <c r="D342">
        <v>-1.4994364316707001</v>
      </c>
      <c r="E342">
        <v>-1.4994364316707001</v>
      </c>
      <c r="F342">
        <v>-1.4275560785388699</v>
      </c>
      <c r="G342">
        <v>-0.95729510114711702</v>
      </c>
      <c r="H342">
        <v>-1.3459310107568401</v>
      </c>
      <c r="I342">
        <v>1272.0529903132599</v>
      </c>
      <c r="J342" t="s">
        <v>225</v>
      </c>
      <c r="K342">
        <v>70.5</v>
      </c>
      <c r="L342">
        <v>226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91.1</v>
      </c>
      <c r="T342">
        <v>352</v>
      </c>
      <c r="U342">
        <v>0</v>
      </c>
      <c r="V342">
        <v>1</v>
      </c>
      <c r="W342">
        <v>108.1</v>
      </c>
      <c r="X342">
        <v>329</v>
      </c>
      <c r="Y342">
        <v>200</v>
      </c>
      <c r="Z342">
        <v>1</v>
      </c>
      <c r="AB342">
        <v>2025</v>
      </c>
      <c r="AC342">
        <v>-17</v>
      </c>
    </row>
    <row r="343" spans="1:29" x14ac:dyDescent="0.45">
      <c r="A343" t="s">
        <v>303</v>
      </c>
      <c r="B343">
        <v>2.1</v>
      </c>
      <c r="C343" t="s">
        <v>304</v>
      </c>
      <c r="D343">
        <v>-0.71427240819446702</v>
      </c>
      <c r="E343">
        <v>-0.71427240819446702</v>
      </c>
      <c r="F343">
        <v>-0.60464141195251297</v>
      </c>
      <c r="G343">
        <v>-0.89191885033706997</v>
      </c>
      <c r="H343">
        <v>-0.731276269669629</v>
      </c>
      <c r="I343">
        <v>1378.43435962693</v>
      </c>
      <c r="J343" t="s">
        <v>304</v>
      </c>
      <c r="K343">
        <v>66.400000000000006</v>
      </c>
      <c r="L343">
        <v>364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94.7</v>
      </c>
      <c r="T343">
        <v>313</v>
      </c>
      <c r="U343">
        <v>0</v>
      </c>
      <c r="V343">
        <v>1</v>
      </c>
      <c r="W343">
        <v>102.8</v>
      </c>
      <c r="X343">
        <v>191</v>
      </c>
      <c r="Y343">
        <v>200</v>
      </c>
      <c r="Z343">
        <v>1</v>
      </c>
      <c r="AB343">
        <v>2025</v>
      </c>
      <c r="AC343">
        <v>-8.0999999999999908</v>
      </c>
    </row>
    <row r="344" spans="1:29" x14ac:dyDescent="0.45">
      <c r="A344" t="s">
        <v>281</v>
      </c>
      <c r="B344">
        <v>2</v>
      </c>
      <c r="C344" t="s">
        <v>230</v>
      </c>
      <c r="D344">
        <v>-0.573119325322336</v>
      </c>
      <c r="E344">
        <v>-0.573119325322336</v>
      </c>
      <c r="F344">
        <v>-0.57843209705140997</v>
      </c>
      <c r="G344">
        <v>-0.61951780529520795</v>
      </c>
      <c r="H344">
        <v>-0.58604713824782195</v>
      </c>
      <c r="I344">
        <v>1403.5698915477601</v>
      </c>
      <c r="J344" t="s">
        <v>230</v>
      </c>
      <c r="K344">
        <v>71.099999999999994</v>
      </c>
      <c r="L344">
        <v>171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1</v>
      </c>
      <c r="S344">
        <v>98.2</v>
      </c>
      <c r="T344">
        <v>248</v>
      </c>
      <c r="U344">
        <v>0</v>
      </c>
      <c r="V344">
        <v>1</v>
      </c>
      <c r="W344">
        <v>104.7</v>
      </c>
      <c r="X344">
        <v>247</v>
      </c>
      <c r="Y344">
        <v>200</v>
      </c>
      <c r="Z344">
        <v>1</v>
      </c>
      <c r="AB344">
        <v>2025</v>
      </c>
      <c r="AC344">
        <v>-6.5</v>
      </c>
    </row>
    <row r="345" spans="1:29" x14ac:dyDescent="0.45">
      <c r="A345" t="s">
        <v>273</v>
      </c>
      <c r="B345">
        <v>2</v>
      </c>
      <c r="C345" t="s">
        <v>117</v>
      </c>
      <c r="D345">
        <v>-0.60840759604036898</v>
      </c>
      <c r="E345">
        <v>-0.60840759604036898</v>
      </c>
      <c r="F345">
        <v>-0.288620858375919</v>
      </c>
      <c r="G345">
        <v>-0.71758218151027797</v>
      </c>
      <c r="H345">
        <v>-0.55575455799173401</v>
      </c>
      <c r="I345">
        <v>1408.81277987558</v>
      </c>
      <c r="J345" t="s">
        <v>117</v>
      </c>
      <c r="K345">
        <v>74.5</v>
      </c>
      <c r="L345">
        <v>7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97</v>
      </c>
      <c r="T345">
        <v>270</v>
      </c>
      <c r="U345">
        <v>0</v>
      </c>
      <c r="V345">
        <v>1</v>
      </c>
      <c r="W345">
        <v>103.9</v>
      </c>
      <c r="X345">
        <v>229</v>
      </c>
      <c r="Y345">
        <v>200</v>
      </c>
      <c r="Z345">
        <v>1</v>
      </c>
      <c r="AB345">
        <v>2025</v>
      </c>
      <c r="AC345">
        <v>-6.9000000000000101</v>
      </c>
    </row>
    <row r="346" spans="1:29" x14ac:dyDescent="0.45">
      <c r="A346" t="s">
        <v>313</v>
      </c>
      <c r="B346">
        <v>2</v>
      </c>
      <c r="C346" t="s">
        <v>287</v>
      </c>
      <c r="D346">
        <v>-0.64369586675840096</v>
      </c>
      <c r="E346">
        <v>-0.64369586675840096</v>
      </c>
      <c r="F346">
        <v>-0.73120683506508199</v>
      </c>
      <c r="G346">
        <v>-1.07715156096554</v>
      </c>
      <c r="H346">
        <v>-0.77393753238685503</v>
      </c>
      <c r="I346">
        <v>1371.05076158215</v>
      </c>
      <c r="J346" t="s">
        <v>287</v>
      </c>
      <c r="K346">
        <v>69.599999999999994</v>
      </c>
      <c r="L346">
        <v>294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96.9</v>
      </c>
      <c r="T346">
        <v>271</v>
      </c>
      <c r="U346">
        <v>0</v>
      </c>
      <c r="V346">
        <v>1</v>
      </c>
      <c r="W346">
        <v>104.2</v>
      </c>
      <c r="X346">
        <v>238</v>
      </c>
      <c r="Y346">
        <v>200</v>
      </c>
      <c r="Z346">
        <v>1</v>
      </c>
      <c r="AB346">
        <v>2025</v>
      </c>
      <c r="AC346">
        <v>-7.3</v>
      </c>
    </row>
    <row r="347" spans="1:29" x14ac:dyDescent="0.45">
      <c r="A347" t="s">
        <v>94</v>
      </c>
      <c r="B347">
        <v>2</v>
      </c>
      <c r="C347" t="s">
        <v>95</v>
      </c>
      <c r="D347">
        <v>0.97956458627110599</v>
      </c>
      <c r="E347">
        <v>0.97956458627110599</v>
      </c>
      <c r="F347">
        <v>0.71947558260820099</v>
      </c>
      <c r="G347">
        <v>0.84055179612917597</v>
      </c>
      <c r="H347">
        <v>0.87978913781989698</v>
      </c>
      <c r="I347">
        <v>1657.26950502818</v>
      </c>
      <c r="J347" t="s">
        <v>95</v>
      </c>
      <c r="K347">
        <v>69.7</v>
      </c>
      <c r="L347">
        <v>293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109.5</v>
      </c>
      <c r="T347">
        <v>53</v>
      </c>
      <c r="U347">
        <v>0</v>
      </c>
      <c r="V347">
        <v>1</v>
      </c>
      <c r="W347">
        <v>98.4</v>
      </c>
      <c r="X347">
        <v>99</v>
      </c>
      <c r="Y347">
        <v>200</v>
      </c>
      <c r="Z347">
        <v>1</v>
      </c>
      <c r="AB347">
        <v>2025</v>
      </c>
      <c r="AC347">
        <v>11.1</v>
      </c>
    </row>
    <row r="348" spans="1:29" x14ac:dyDescent="0.45">
      <c r="A348" t="s">
        <v>302</v>
      </c>
      <c r="B348">
        <v>2</v>
      </c>
      <c r="C348" t="s">
        <v>123</v>
      </c>
      <c r="D348">
        <v>-0.66134000211741795</v>
      </c>
      <c r="E348">
        <v>-0.66134000211741795</v>
      </c>
      <c r="F348">
        <v>-0.84005544793253895</v>
      </c>
      <c r="G348">
        <v>-0.71758218151027797</v>
      </c>
      <c r="H348">
        <v>-0.72007940841941298</v>
      </c>
      <c r="I348">
        <v>1380.37225638781</v>
      </c>
      <c r="J348" t="s">
        <v>123</v>
      </c>
      <c r="K348">
        <v>68.099999999999994</v>
      </c>
      <c r="L348">
        <v>351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98.2</v>
      </c>
      <c r="T348">
        <v>250</v>
      </c>
      <c r="U348">
        <v>0</v>
      </c>
      <c r="V348">
        <v>1</v>
      </c>
      <c r="W348">
        <v>105.7</v>
      </c>
      <c r="X348">
        <v>275</v>
      </c>
      <c r="Y348">
        <v>200</v>
      </c>
      <c r="Z348">
        <v>1</v>
      </c>
      <c r="AB348">
        <v>2025</v>
      </c>
      <c r="AC348">
        <v>-7.5</v>
      </c>
    </row>
    <row r="349" spans="1:29" x14ac:dyDescent="0.45">
      <c r="A349" t="s">
        <v>243</v>
      </c>
      <c r="B349">
        <v>2</v>
      </c>
      <c r="C349" t="s">
        <v>95</v>
      </c>
      <c r="D349">
        <v>-0.35256763333463098</v>
      </c>
      <c r="E349">
        <v>-0.35256763333463098</v>
      </c>
      <c r="F349">
        <v>-0.33581750127263199</v>
      </c>
      <c r="G349">
        <v>-0.44518113646841601</v>
      </c>
      <c r="H349">
        <v>-0.37153347610257798</v>
      </c>
      <c r="I349">
        <v>1440.69684362355</v>
      </c>
      <c r="J349" t="s">
        <v>95</v>
      </c>
      <c r="K349">
        <v>72</v>
      </c>
      <c r="L349">
        <v>104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101.9</v>
      </c>
      <c r="T349">
        <v>154</v>
      </c>
      <c r="U349">
        <v>0</v>
      </c>
      <c r="V349">
        <v>1</v>
      </c>
      <c r="W349">
        <v>105.9</v>
      </c>
      <c r="X349">
        <v>286</v>
      </c>
      <c r="Y349">
        <v>200</v>
      </c>
      <c r="Z349">
        <v>1</v>
      </c>
      <c r="AB349">
        <v>2025</v>
      </c>
      <c r="AC349">
        <v>-4</v>
      </c>
    </row>
    <row r="350" spans="1:29" x14ac:dyDescent="0.45">
      <c r="A350" t="s">
        <v>288</v>
      </c>
      <c r="B350">
        <v>2</v>
      </c>
      <c r="C350" t="s">
        <v>117</v>
      </c>
      <c r="D350">
        <v>-0.67016206979692705</v>
      </c>
      <c r="E350">
        <v>-0.67016206979692705</v>
      </c>
      <c r="F350">
        <v>-0.568485025108592</v>
      </c>
      <c r="G350">
        <v>-0.56503759628683503</v>
      </c>
      <c r="H350">
        <v>-0.61846169024732001</v>
      </c>
      <c r="I350">
        <v>1397.9597429604501</v>
      </c>
      <c r="J350" t="s">
        <v>117</v>
      </c>
      <c r="K350">
        <v>70.3</v>
      </c>
      <c r="L350">
        <v>235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94.1</v>
      </c>
      <c r="T350">
        <v>321</v>
      </c>
      <c r="U350">
        <v>0</v>
      </c>
      <c r="V350">
        <v>1</v>
      </c>
      <c r="W350">
        <v>101.7</v>
      </c>
      <c r="X350">
        <v>163</v>
      </c>
      <c r="Y350">
        <v>200</v>
      </c>
      <c r="Z350">
        <v>1</v>
      </c>
      <c r="AB350">
        <v>2025</v>
      </c>
      <c r="AC350">
        <v>-7.6000000000000103</v>
      </c>
    </row>
    <row r="351" spans="1:29" x14ac:dyDescent="0.45">
      <c r="A351" t="s">
        <v>203</v>
      </c>
      <c r="B351">
        <v>1.9</v>
      </c>
      <c r="C351" t="s">
        <v>117</v>
      </c>
      <c r="D351">
        <v>-9.6727670628892898E-2</v>
      </c>
      <c r="E351">
        <v>-9.6727670628892898E-2</v>
      </c>
      <c r="F351">
        <v>-0.152171605376482</v>
      </c>
      <c r="G351">
        <v>-0.107403840616506</v>
      </c>
      <c r="H351">
        <v>-0.113257696812693</v>
      </c>
      <c r="I351">
        <v>1485.39792412414</v>
      </c>
      <c r="J351" t="s">
        <v>117</v>
      </c>
      <c r="K351">
        <v>71.2</v>
      </c>
      <c r="L351">
        <v>163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98.5</v>
      </c>
      <c r="T351">
        <v>237</v>
      </c>
      <c r="U351">
        <v>0</v>
      </c>
      <c r="V351">
        <v>1</v>
      </c>
      <c r="W351">
        <v>99.6</v>
      </c>
      <c r="X351">
        <v>125</v>
      </c>
      <c r="Y351">
        <v>200</v>
      </c>
      <c r="Z351">
        <v>1</v>
      </c>
      <c r="AB351">
        <v>2025</v>
      </c>
      <c r="AC351">
        <v>-1.0999999999999901</v>
      </c>
    </row>
    <row r="352" spans="1:29" x14ac:dyDescent="0.45">
      <c r="A352" t="s">
        <v>358</v>
      </c>
      <c r="B352">
        <v>1.9</v>
      </c>
      <c r="C352" t="s">
        <v>230</v>
      </c>
      <c r="D352">
        <v>-1.0936213184133201</v>
      </c>
      <c r="E352">
        <v>-1.0936213184133201</v>
      </c>
      <c r="F352">
        <v>-1.2738327096859601</v>
      </c>
      <c r="G352">
        <v>-1.1752159371806099</v>
      </c>
      <c r="H352">
        <v>-1.1590728209233001</v>
      </c>
      <c r="I352">
        <v>1304.3934715186999</v>
      </c>
      <c r="J352" t="s">
        <v>230</v>
      </c>
      <c r="K352">
        <v>71.099999999999994</v>
      </c>
      <c r="L352">
        <v>165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94</v>
      </c>
      <c r="T352">
        <v>323</v>
      </c>
      <c r="U352">
        <v>0</v>
      </c>
      <c r="V352">
        <v>1</v>
      </c>
      <c r="W352">
        <v>106.4</v>
      </c>
      <c r="X352">
        <v>295</v>
      </c>
      <c r="Y352">
        <v>200</v>
      </c>
      <c r="Z352">
        <v>1</v>
      </c>
      <c r="AB352">
        <v>2025</v>
      </c>
      <c r="AC352">
        <v>-12.4</v>
      </c>
    </row>
    <row r="353" spans="1:29" x14ac:dyDescent="0.45">
      <c r="A353" t="s">
        <v>196</v>
      </c>
      <c r="B353">
        <v>1.9</v>
      </c>
      <c r="C353" t="s">
        <v>117</v>
      </c>
      <c r="D353">
        <v>-6.1439399910859602E-2</v>
      </c>
      <c r="E353">
        <v>-6.1439399910859602E-2</v>
      </c>
      <c r="F353">
        <v>-4.55726027849198E-2</v>
      </c>
      <c r="G353">
        <v>-0.12919592421985501</v>
      </c>
      <c r="H353">
        <v>-7.4411831706623494E-2</v>
      </c>
      <c r="I353">
        <v>1492.1211722273799</v>
      </c>
      <c r="J353" t="s">
        <v>117</v>
      </c>
      <c r="K353">
        <v>70.400000000000006</v>
      </c>
      <c r="L353">
        <v>228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101.4</v>
      </c>
      <c r="T353">
        <v>167</v>
      </c>
      <c r="U353">
        <v>0</v>
      </c>
      <c r="V353">
        <v>1</v>
      </c>
      <c r="W353">
        <v>102.1</v>
      </c>
      <c r="X353">
        <v>174</v>
      </c>
      <c r="Y353">
        <v>200</v>
      </c>
      <c r="Z353">
        <v>1</v>
      </c>
      <c r="AB353">
        <v>2025</v>
      </c>
      <c r="AC353">
        <v>-0.69999999999998896</v>
      </c>
    </row>
    <row r="354" spans="1:29" x14ac:dyDescent="0.45">
      <c r="A354" t="s">
        <v>290</v>
      </c>
      <c r="B354">
        <v>1.9</v>
      </c>
      <c r="C354" t="s">
        <v>123</v>
      </c>
      <c r="D354">
        <v>-0.72309447587397602</v>
      </c>
      <c r="E354">
        <v>-0.72309447587397602</v>
      </c>
      <c r="F354">
        <v>-0.47822957669010802</v>
      </c>
      <c r="G354">
        <v>-0.61951780529520795</v>
      </c>
      <c r="H354">
        <v>-0.63598408343331703</v>
      </c>
      <c r="I354">
        <v>1394.92705475978</v>
      </c>
      <c r="J354" t="s">
        <v>123</v>
      </c>
      <c r="K354">
        <v>71.7</v>
      </c>
      <c r="L354">
        <v>120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95.5</v>
      </c>
      <c r="T354">
        <v>304</v>
      </c>
      <c r="U354">
        <v>0</v>
      </c>
      <c r="V354">
        <v>1</v>
      </c>
      <c r="W354">
        <v>103.7</v>
      </c>
      <c r="X354">
        <v>222</v>
      </c>
      <c r="Y354">
        <v>200</v>
      </c>
      <c r="Z354">
        <v>1</v>
      </c>
      <c r="AB354">
        <v>2025</v>
      </c>
      <c r="AC354">
        <v>-8.1999999999999993</v>
      </c>
    </row>
    <row r="355" spans="1:29" x14ac:dyDescent="0.45">
      <c r="A355" t="s">
        <v>171</v>
      </c>
      <c r="B355">
        <v>1.9</v>
      </c>
      <c r="C355" t="s">
        <v>117</v>
      </c>
      <c r="D355">
        <v>0.26497710423094301</v>
      </c>
      <c r="E355">
        <v>0.26497710423094301</v>
      </c>
      <c r="F355">
        <v>0.117158241750989</v>
      </c>
      <c r="G355">
        <v>-0.21636425863325101</v>
      </c>
      <c r="H355">
        <v>0.107687047894906</v>
      </c>
      <c r="I355">
        <v>1523.63793581441</v>
      </c>
      <c r="J355" t="s">
        <v>117</v>
      </c>
      <c r="K355">
        <v>69.900000000000006</v>
      </c>
      <c r="L355">
        <v>275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104.6</v>
      </c>
      <c r="T355">
        <v>111</v>
      </c>
      <c r="U355">
        <v>0</v>
      </c>
      <c r="V355">
        <v>1</v>
      </c>
      <c r="W355">
        <v>101.6</v>
      </c>
      <c r="X355">
        <v>162</v>
      </c>
      <c r="Y355">
        <v>200</v>
      </c>
      <c r="Z355">
        <v>1</v>
      </c>
      <c r="AB355">
        <v>2025</v>
      </c>
      <c r="AC355">
        <v>3</v>
      </c>
    </row>
    <row r="356" spans="1:29" x14ac:dyDescent="0.45">
      <c r="A356" t="s">
        <v>233</v>
      </c>
      <c r="B356">
        <v>1.9</v>
      </c>
      <c r="C356" t="s">
        <v>95</v>
      </c>
      <c r="D356">
        <v>-0.55547518996331902</v>
      </c>
      <c r="E356">
        <v>-0.55547518996331902</v>
      </c>
      <c r="F356">
        <v>-9.9418696135687795E-2</v>
      </c>
      <c r="G356">
        <v>-0.16188404962487801</v>
      </c>
      <c r="H356">
        <v>-0.34306328142180098</v>
      </c>
      <c r="I356">
        <v>1445.62432256792</v>
      </c>
      <c r="J356" t="s">
        <v>95</v>
      </c>
      <c r="K356">
        <v>71.2</v>
      </c>
      <c r="L356">
        <v>160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99.5</v>
      </c>
      <c r="T356">
        <v>217</v>
      </c>
      <c r="U356">
        <v>0</v>
      </c>
      <c r="V356">
        <v>1</v>
      </c>
      <c r="W356">
        <v>105.8</v>
      </c>
      <c r="X356">
        <v>280</v>
      </c>
      <c r="Y356">
        <v>200</v>
      </c>
      <c r="Z356">
        <v>1</v>
      </c>
      <c r="AB356">
        <v>2025</v>
      </c>
      <c r="AC356">
        <v>-6.3</v>
      </c>
    </row>
    <row r="357" spans="1:29" x14ac:dyDescent="0.45">
      <c r="A357" t="s">
        <v>250</v>
      </c>
      <c r="B357">
        <v>1.9</v>
      </c>
      <c r="C357" t="s">
        <v>225</v>
      </c>
      <c r="D357">
        <v>-0.46725451316823702</v>
      </c>
      <c r="E357">
        <v>-0.46725451316823702</v>
      </c>
      <c r="F357">
        <v>-0.48941438601363901</v>
      </c>
      <c r="G357">
        <v>-0.25994842583994898</v>
      </c>
      <c r="H357">
        <v>-0.42096795954751598</v>
      </c>
      <c r="I357">
        <v>1432.1409704013099</v>
      </c>
      <c r="J357" t="s">
        <v>225</v>
      </c>
      <c r="K357">
        <v>67.7</v>
      </c>
      <c r="L357">
        <v>357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100.4</v>
      </c>
      <c r="T357">
        <v>187</v>
      </c>
      <c r="U357">
        <v>0</v>
      </c>
      <c r="V357">
        <v>1</v>
      </c>
      <c r="W357">
        <v>105.7</v>
      </c>
      <c r="X357">
        <v>277</v>
      </c>
      <c r="Y357">
        <v>200</v>
      </c>
      <c r="Z357">
        <v>1</v>
      </c>
      <c r="AB357">
        <v>2025</v>
      </c>
      <c r="AC357">
        <v>-5.3</v>
      </c>
    </row>
    <row r="358" spans="1:29" x14ac:dyDescent="0.45">
      <c r="A358" t="s">
        <v>326</v>
      </c>
      <c r="B358">
        <v>1.8</v>
      </c>
      <c r="C358" t="s">
        <v>304</v>
      </c>
      <c r="D358">
        <v>-0.94364616786167999</v>
      </c>
      <c r="E358">
        <v>-0.94364616786167999</v>
      </c>
      <c r="F358">
        <v>-0.80413396015357097</v>
      </c>
      <c r="G358">
        <v>-0.91371093394041902</v>
      </c>
      <c r="H358">
        <v>-0.90128430745433796</v>
      </c>
      <c r="I358">
        <v>1349.0102184873399</v>
      </c>
      <c r="J358" t="s">
        <v>304</v>
      </c>
      <c r="K358">
        <v>70</v>
      </c>
      <c r="L358">
        <v>266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94.7</v>
      </c>
      <c r="T358">
        <v>312</v>
      </c>
      <c r="U358">
        <v>0</v>
      </c>
      <c r="V358">
        <v>1</v>
      </c>
      <c r="W358">
        <v>105.4</v>
      </c>
      <c r="X358">
        <v>268</v>
      </c>
      <c r="Y358">
        <v>200</v>
      </c>
      <c r="Z358">
        <v>1</v>
      </c>
      <c r="AB358">
        <v>2025</v>
      </c>
      <c r="AC358">
        <v>-10.7</v>
      </c>
    </row>
    <row r="359" spans="1:29" x14ac:dyDescent="0.45">
      <c r="A359" t="s">
        <v>308</v>
      </c>
      <c r="B359">
        <v>1.8</v>
      </c>
      <c r="C359" t="s">
        <v>13</v>
      </c>
      <c r="D359">
        <v>-0.70545034051495903</v>
      </c>
      <c r="E359">
        <v>-0.70545034051495903</v>
      </c>
      <c r="F359">
        <v>-0.75074863035328698</v>
      </c>
      <c r="G359">
        <v>-0.79385447412200005</v>
      </c>
      <c r="H359">
        <v>-0.73887594637630105</v>
      </c>
      <c r="I359">
        <v>1377.1190455809201</v>
      </c>
      <c r="J359" t="s">
        <v>13</v>
      </c>
      <c r="K359">
        <v>71.8</v>
      </c>
      <c r="L359">
        <v>118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100.2</v>
      </c>
      <c r="T359">
        <v>191</v>
      </c>
      <c r="U359">
        <v>0</v>
      </c>
      <c r="V359">
        <v>1</v>
      </c>
      <c r="W359">
        <v>108.2</v>
      </c>
      <c r="X359">
        <v>332</v>
      </c>
      <c r="Y359">
        <v>200</v>
      </c>
      <c r="Z359">
        <v>1</v>
      </c>
      <c r="AB359">
        <v>2025</v>
      </c>
      <c r="AC359">
        <v>-8</v>
      </c>
    </row>
    <row r="360" spans="1:29" x14ac:dyDescent="0.45">
      <c r="A360" t="s">
        <v>382</v>
      </c>
      <c r="B360">
        <v>1.7</v>
      </c>
      <c r="C360" t="s">
        <v>304</v>
      </c>
      <c r="D360">
        <v>-1.5259026347092199</v>
      </c>
      <c r="E360">
        <v>-1.5259026347092199</v>
      </c>
      <c r="F360">
        <v>-1.4186841215471799</v>
      </c>
      <c r="G360">
        <v>-1.1425278117755799</v>
      </c>
      <c r="H360">
        <v>-1.4032543006853</v>
      </c>
      <c r="I360">
        <v>1262.13176190889</v>
      </c>
      <c r="J360" t="s">
        <v>304</v>
      </c>
      <c r="K360">
        <v>74.2</v>
      </c>
      <c r="L360">
        <v>13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92.9</v>
      </c>
      <c r="T360">
        <v>338</v>
      </c>
      <c r="U360">
        <v>0</v>
      </c>
      <c r="V360">
        <v>1</v>
      </c>
      <c r="W360">
        <v>110.2</v>
      </c>
      <c r="X360">
        <v>358</v>
      </c>
      <c r="Y360">
        <v>200</v>
      </c>
      <c r="Z360">
        <v>1</v>
      </c>
      <c r="AB360">
        <v>2025</v>
      </c>
      <c r="AC360">
        <v>-17.3</v>
      </c>
    </row>
    <row r="361" spans="1:29" x14ac:dyDescent="0.45">
      <c r="A361" t="s">
        <v>292</v>
      </c>
      <c r="B361">
        <v>1.7</v>
      </c>
      <c r="C361" t="s">
        <v>114</v>
      </c>
      <c r="D361">
        <v>-0.76720481427151699</v>
      </c>
      <c r="E361">
        <v>-0.76720481427151699</v>
      </c>
      <c r="F361">
        <v>-0.56179943633685203</v>
      </c>
      <c r="G361">
        <v>-0.46697322007176501</v>
      </c>
      <c r="H361">
        <v>-0.64079557123791298</v>
      </c>
      <c r="I361">
        <v>1394.094306508</v>
      </c>
      <c r="J361" t="s">
        <v>114</v>
      </c>
      <c r="K361">
        <v>74.2</v>
      </c>
      <c r="L361">
        <v>14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99.8</v>
      </c>
      <c r="T361">
        <v>203</v>
      </c>
      <c r="U361">
        <v>0</v>
      </c>
      <c r="V361">
        <v>1</v>
      </c>
      <c r="W361">
        <v>108.5</v>
      </c>
      <c r="X361">
        <v>339</v>
      </c>
      <c r="Y361">
        <v>200</v>
      </c>
      <c r="Z361">
        <v>1</v>
      </c>
      <c r="AB361">
        <v>2025</v>
      </c>
      <c r="AC361">
        <v>-8.6999999999999993</v>
      </c>
    </row>
    <row r="362" spans="1:29" x14ac:dyDescent="0.45">
      <c r="A362" t="s">
        <v>267</v>
      </c>
      <c r="B362">
        <v>1.7</v>
      </c>
      <c r="C362" t="s">
        <v>225</v>
      </c>
      <c r="D362">
        <v>-0.47607658084774501</v>
      </c>
      <c r="E362">
        <v>-0.47607658084774501</v>
      </c>
      <c r="F362">
        <v>-0.69540279681858896</v>
      </c>
      <c r="G362">
        <v>-0.33622071845167001</v>
      </c>
      <c r="H362">
        <v>-0.49594416924143703</v>
      </c>
      <c r="I362">
        <v>1419.1644629085399</v>
      </c>
      <c r="J362" t="s">
        <v>225</v>
      </c>
      <c r="K362">
        <v>69.5</v>
      </c>
      <c r="L362">
        <v>311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97.9</v>
      </c>
      <c r="T362">
        <v>255</v>
      </c>
      <c r="U362">
        <v>0</v>
      </c>
      <c r="V362">
        <v>1</v>
      </c>
      <c r="W362">
        <v>103.3</v>
      </c>
      <c r="X362">
        <v>206</v>
      </c>
      <c r="Y362">
        <v>200</v>
      </c>
      <c r="Z362">
        <v>1</v>
      </c>
      <c r="AB362">
        <v>2025</v>
      </c>
      <c r="AC362">
        <v>-5.3999999999999897</v>
      </c>
    </row>
    <row r="363" spans="1:29" x14ac:dyDescent="0.45">
      <c r="A363" t="s">
        <v>277</v>
      </c>
      <c r="B363">
        <v>1.6</v>
      </c>
      <c r="C363" t="s">
        <v>225</v>
      </c>
      <c r="D363">
        <v>-0.64369586675840096</v>
      </c>
      <c r="E363">
        <v>-0.64369586675840096</v>
      </c>
      <c r="F363">
        <v>-0.50603801214877597</v>
      </c>
      <c r="G363">
        <v>-0.488765303675114</v>
      </c>
      <c r="H363">
        <v>-0.57054876233517304</v>
      </c>
      <c r="I363">
        <v>1406.25227295884</v>
      </c>
      <c r="J363" t="s">
        <v>225</v>
      </c>
      <c r="K363">
        <v>69</v>
      </c>
      <c r="L363">
        <v>329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96.5</v>
      </c>
      <c r="T363">
        <v>279</v>
      </c>
      <c r="U363">
        <v>0</v>
      </c>
      <c r="V363">
        <v>1</v>
      </c>
      <c r="W363">
        <v>103.8</v>
      </c>
      <c r="X363">
        <v>226</v>
      </c>
      <c r="Y363">
        <v>200</v>
      </c>
      <c r="Z363">
        <v>1</v>
      </c>
      <c r="AB363">
        <v>2025</v>
      </c>
      <c r="AC363">
        <v>-7.3</v>
      </c>
    </row>
    <row r="364" spans="1:29" x14ac:dyDescent="0.45">
      <c r="A364" t="s">
        <v>386</v>
      </c>
      <c r="B364">
        <v>2.9309392265193401</v>
      </c>
      <c r="C364" t="s">
        <v>304</v>
      </c>
      <c r="D364">
        <v>-1.67587778526086</v>
      </c>
      <c r="E364">
        <v>-1.67587778526086</v>
      </c>
      <c r="F364">
        <v>-1.91544143644628</v>
      </c>
      <c r="G364">
        <v>-0.80475051592367397</v>
      </c>
      <c r="H364">
        <v>-1.51798688072292</v>
      </c>
      <c r="I364">
        <v>1242.27442061888</v>
      </c>
      <c r="J364" t="s">
        <v>304</v>
      </c>
      <c r="K364">
        <v>71.099999999999994</v>
      </c>
      <c r="L364">
        <v>169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91.7</v>
      </c>
      <c r="T364">
        <v>348</v>
      </c>
      <c r="U364">
        <v>0</v>
      </c>
      <c r="V364">
        <v>1</v>
      </c>
      <c r="W364">
        <v>110.7</v>
      </c>
      <c r="X364">
        <v>362</v>
      </c>
      <c r="Y364">
        <v>200</v>
      </c>
      <c r="Z364">
        <v>1</v>
      </c>
      <c r="AB364">
        <v>2025</v>
      </c>
      <c r="AC364">
        <v>-19</v>
      </c>
    </row>
    <row r="365" spans="1:29" x14ac:dyDescent="0.45">
      <c r="A365" t="s">
        <v>357</v>
      </c>
      <c r="B365">
        <v>2.9309392265193401</v>
      </c>
      <c r="C365" t="s">
        <v>154</v>
      </c>
      <c r="D365">
        <v>-1.21713026592643</v>
      </c>
      <c r="E365">
        <v>-1.21713026592643</v>
      </c>
      <c r="F365">
        <v>-1.3908034094531401</v>
      </c>
      <c r="G365">
        <v>-0.80475051592367397</v>
      </c>
      <c r="H365">
        <v>-1.1574536143074201</v>
      </c>
      <c r="I365">
        <v>1304.6737157037401</v>
      </c>
      <c r="J365" t="s">
        <v>154</v>
      </c>
      <c r="K365">
        <v>71.099999999999994</v>
      </c>
      <c r="L365">
        <v>169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95.5</v>
      </c>
      <c r="T365">
        <v>300</v>
      </c>
      <c r="U365">
        <v>0</v>
      </c>
      <c r="V365">
        <v>1</v>
      </c>
      <c r="W365">
        <v>109.3</v>
      </c>
      <c r="X365">
        <v>351</v>
      </c>
      <c r="Y365">
        <v>200</v>
      </c>
      <c r="Z365">
        <v>1</v>
      </c>
      <c r="AB365">
        <v>2025</v>
      </c>
      <c r="AC365">
        <v>-13.8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65"/>
  <sheetViews>
    <sheetView workbookViewId="0">
      <selection activeCell="C6" sqref="C6"/>
    </sheetView>
  </sheetViews>
  <sheetFormatPr defaultColWidth="10.6640625" defaultRowHeight="14.25" x14ac:dyDescent="0.45"/>
  <sheetData>
    <row r="1" spans="1:29" x14ac:dyDescent="0.45">
      <c r="A1" t="s">
        <v>0</v>
      </c>
      <c r="B1" t="s">
        <v>399</v>
      </c>
      <c r="C1" t="s">
        <v>1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2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</row>
    <row r="2" spans="1:29" x14ac:dyDescent="0.45">
      <c r="A2" t="s">
        <v>23</v>
      </c>
      <c r="B2">
        <v>4.5999999999999996</v>
      </c>
      <c r="C2" t="s">
        <v>4</v>
      </c>
      <c r="D2">
        <v>1.94999203101701</v>
      </c>
      <c r="E2">
        <v>1.94999203101701</v>
      </c>
      <c r="F2">
        <v>1.7413407226303399</v>
      </c>
      <c r="G2">
        <v>2.0173243107100198</v>
      </c>
      <c r="H2">
        <v>1.9146622738435899</v>
      </c>
      <c r="I2">
        <v>1836.38017304548</v>
      </c>
      <c r="J2" t="s">
        <v>4</v>
      </c>
      <c r="K2">
        <v>66.8</v>
      </c>
      <c r="L2">
        <v>232</v>
      </c>
      <c r="M2">
        <v>67.2</v>
      </c>
      <c r="N2">
        <v>259</v>
      </c>
      <c r="O2">
        <v>18.3</v>
      </c>
      <c r="P2">
        <v>276</v>
      </c>
      <c r="Q2">
        <v>17.5</v>
      </c>
      <c r="R2">
        <v>189</v>
      </c>
      <c r="S2">
        <v>117.4</v>
      </c>
      <c r="T2">
        <v>27</v>
      </c>
      <c r="U2">
        <v>111.6</v>
      </c>
      <c r="V2">
        <v>49</v>
      </c>
      <c r="W2">
        <v>100.1</v>
      </c>
      <c r="X2">
        <v>65</v>
      </c>
      <c r="Y2">
        <v>103.1</v>
      </c>
      <c r="Z2">
        <v>120</v>
      </c>
      <c r="AA2">
        <v>6</v>
      </c>
      <c r="AB2">
        <v>2024</v>
      </c>
      <c r="AC2">
        <v>17.3</v>
      </c>
    </row>
    <row r="3" spans="1:29" x14ac:dyDescent="0.45">
      <c r="A3" t="s">
        <v>96</v>
      </c>
      <c r="B3">
        <v>4.5</v>
      </c>
      <c r="C3" t="s">
        <v>4</v>
      </c>
      <c r="D3">
        <v>0.85605563875799195</v>
      </c>
      <c r="E3">
        <v>0.85605563875799195</v>
      </c>
      <c r="F3">
        <v>0.91982641585427904</v>
      </c>
      <c r="G3">
        <v>0.84055179612917597</v>
      </c>
      <c r="H3">
        <v>0.86812237237486001</v>
      </c>
      <c r="I3">
        <v>1655.25027959878</v>
      </c>
      <c r="J3" t="s">
        <v>4</v>
      </c>
      <c r="K3">
        <v>68.5</v>
      </c>
      <c r="L3">
        <v>123</v>
      </c>
      <c r="M3">
        <v>68.7</v>
      </c>
      <c r="N3">
        <v>155</v>
      </c>
      <c r="O3">
        <v>17.7</v>
      </c>
      <c r="P3">
        <v>208</v>
      </c>
      <c r="Q3">
        <v>17.2</v>
      </c>
      <c r="R3">
        <v>97</v>
      </c>
      <c r="S3">
        <v>108.3</v>
      </c>
      <c r="T3">
        <v>140</v>
      </c>
      <c r="U3">
        <v>100.6</v>
      </c>
      <c r="V3">
        <v>273</v>
      </c>
      <c r="W3">
        <v>106.4</v>
      </c>
      <c r="X3">
        <v>178</v>
      </c>
      <c r="Y3">
        <v>110.9</v>
      </c>
      <c r="Z3">
        <v>313</v>
      </c>
      <c r="AB3">
        <v>2024</v>
      </c>
      <c r="AC3">
        <v>1.8999999999999899</v>
      </c>
    </row>
    <row r="4" spans="1:29" x14ac:dyDescent="0.45">
      <c r="A4" t="s">
        <v>67</v>
      </c>
      <c r="B4">
        <v>4.3</v>
      </c>
      <c r="C4" t="s">
        <v>4</v>
      </c>
      <c r="D4">
        <v>1.18247214289979</v>
      </c>
      <c r="E4">
        <v>1.18247214289979</v>
      </c>
      <c r="F4">
        <v>1.32258796645448</v>
      </c>
      <c r="G4">
        <v>1.09116075756769</v>
      </c>
      <c r="H4">
        <v>1.19467325245544</v>
      </c>
      <c r="I4">
        <v>1711.7680731687301</v>
      </c>
      <c r="J4" t="s">
        <v>4</v>
      </c>
      <c r="K4">
        <v>69.8</v>
      </c>
      <c r="L4">
        <v>64</v>
      </c>
      <c r="M4">
        <v>70.599999999999994</v>
      </c>
      <c r="N4">
        <v>62</v>
      </c>
      <c r="O4">
        <v>16.100000000000001</v>
      </c>
      <c r="P4">
        <v>30</v>
      </c>
      <c r="Q4">
        <v>18.100000000000001</v>
      </c>
      <c r="R4">
        <v>310</v>
      </c>
      <c r="S4">
        <v>114.7</v>
      </c>
      <c r="T4">
        <v>43</v>
      </c>
      <c r="U4">
        <v>109.8</v>
      </c>
      <c r="V4">
        <v>85</v>
      </c>
      <c r="W4">
        <v>98.7</v>
      </c>
      <c r="X4">
        <v>44</v>
      </c>
      <c r="Y4">
        <v>100.4</v>
      </c>
      <c r="Z4">
        <v>55</v>
      </c>
      <c r="AA4">
        <v>9</v>
      </c>
      <c r="AB4">
        <v>2024</v>
      </c>
      <c r="AC4">
        <v>16</v>
      </c>
    </row>
    <row r="5" spans="1:29" x14ac:dyDescent="0.45">
      <c r="A5" t="s">
        <v>71</v>
      </c>
      <c r="B5">
        <v>4.3</v>
      </c>
      <c r="C5" t="s">
        <v>70</v>
      </c>
      <c r="D5">
        <v>1.1207176691432399</v>
      </c>
      <c r="E5">
        <v>1.1207176691432399</v>
      </c>
      <c r="F5">
        <v>1.22374966758579</v>
      </c>
      <c r="G5">
        <v>1.18922513378276</v>
      </c>
      <c r="H5">
        <v>1.16360253491376</v>
      </c>
      <c r="I5">
        <v>1706.3905087302001</v>
      </c>
      <c r="J5" t="s">
        <v>70</v>
      </c>
      <c r="K5">
        <v>72.8</v>
      </c>
      <c r="L5">
        <v>9</v>
      </c>
      <c r="M5">
        <v>72.400000000000006</v>
      </c>
      <c r="N5">
        <v>23</v>
      </c>
      <c r="O5">
        <v>15.4</v>
      </c>
      <c r="P5">
        <v>12</v>
      </c>
      <c r="Q5">
        <v>17.899999999999999</v>
      </c>
      <c r="R5">
        <v>273</v>
      </c>
      <c r="S5">
        <v>114.4</v>
      </c>
      <c r="T5">
        <v>47</v>
      </c>
      <c r="U5">
        <v>111.7</v>
      </c>
      <c r="V5">
        <v>48</v>
      </c>
      <c r="W5">
        <v>96.6</v>
      </c>
      <c r="X5">
        <v>23</v>
      </c>
      <c r="Y5">
        <v>98.5</v>
      </c>
      <c r="Z5">
        <v>30</v>
      </c>
      <c r="AA5">
        <v>11</v>
      </c>
      <c r="AB5">
        <v>2024</v>
      </c>
      <c r="AC5">
        <v>17.8</v>
      </c>
    </row>
    <row r="6" spans="1:29" x14ac:dyDescent="0.45">
      <c r="A6" t="s">
        <v>47</v>
      </c>
      <c r="B6">
        <v>4.3</v>
      </c>
      <c r="C6" t="s">
        <v>6</v>
      </c>
      <c r="D6">
        <v>1.3765576318489801</v>
      </c>
      <c r="E6">
        <v>1.3765576318489801</v>
      </c>
      <c r="F6">
        <v>1.5360750781790899</v>
      </c>
      <c r="G6">
        <v>1.50521034603132</v>
      </c>
      <c r="H6">
        <v>1.44860017197709</v>
      </c>
      <c r="I6">
        <v>1755.7164747649299</v>
      </c>
      <c r="J6" t="s">
        <v>6</v>
      </c>
      <c r="K6">
        <v>68.5</v>
      </c>
      <c r="L6">
        <v>128</v>
      </c>
      <c r="M6">
        <v>68.8</v>
      </c>
      <c r="N6">
        <v>148</v>
      </c>
      <c r="O6">
        <v>17.7</v>
      </c>
      <c r="P6">
        <v>207</v>
      </c>
      <c r="Q6">
        <v>17.2</v>
      </c>
      <c r="R6">
        <v>121</v>
      </c>
      <c r="S6">
        <v>117.7</v>
      </c>
      <c r="T6">
        <v>25</v>
      </c>
      <c r="U6">
        <v>112.7</v>
      </c>
      <c r="V6">
        <v>37</v>
      </c>
      <c r="W6">
        <v>99.8</v>
      </c>
      <c r="X6">
        <v>59</v>
      </c>
      <c r="Y6">
        <v>101.9</v>
      </c>
      <c r="Z6">
        <v>89</v>
      </c>
      <c r="AB6">
        <v>2024</v>
      </c>
      <c r="AC6">
        <v>17.899999999999999</v>
      </c>
    </row>
    <row r="7" spans="1:29" x14ac:dyDescent="0.45">
      <c r="A7" t="s">
        <v>87</v>
      </c>
      <c r="B7">
        <v>4.0999999999999996</v>
      </c>
      <c r="C7" t="s">
        <v>4</v>
      </c>
      <c r="D7">
        <v>0.87369977411700706</v>
      </c>
      <c r="E7">
        <v>0.87369977411700706</v>
      </c>
      <c r="F7">
        <v>0.93633259245693901</v>
      </c>
      <c r="G7">
        <v>1.0584726321626701</v>
      </c>
      <c r="H7">
        <v>0.93555119321340496</v>
      </c>
      <c r="I7">
        <v>1666.9205227654099</v>
      </c>
      <c r="J7" t="s">
        <v>425</v>
      </c>
      <c r="K7">
        <v>70</v>
      </c>
      <c r="L7">
        <v>57</v>
      </c>
      <c r="M7">
        <v>71</v>
      </c>
      <c r="N7">
        <v>54</v>
      </c>
      <c r="O7">
        <v>16.5</v>
      </c>
      <c r="P7">
        <v>58</v>
      </c>
      <c r="Q7">
        <v>17.3</v>
      </c>
      <c r="R7">
        <v>143</v>
      </c>
      <c r="S7">
        <v>114.6</v>
      </c>
      <c r="T7">
        <v>45</v>
      </c>
      <c r="U7">
        <v>109.9</v>
      </c>
      <c r="V7">
        <v>81</v>
      </c>
      <c r="W7">
        <v>99.2</v>
      </c>
      <c r="X7">
        <v>47</v>
      </c>
      <c r="Y7">
        <v>102</v>
      </c>
      <c r="Z7">
        <v>92</v>
      </c>
      <c r="AB7">
        <v>2024</v>
      </c>
      <c r="AC7">
        <v>15.4</v>
      </c>
    </row>
    <row r="8" spans="1:29" x14ac:dyDescent="0.45">
      <c r="A8" t="s">
        <v>115</v>
      </c>
      <c r="B8">
        <v>4.0999999999999996</v>
      </c>
      <c r="C8" t="s">
        <v>4</v>
      </c>
      <c r="D8">
        <v>0.89134390947602404</v>
      </c>
      <c r="E8">
        <v>0.89134390947602404</v>
      </c>
      <c r="F8">
        <v>0.491388590538825</v>
      </c>
      <c r="G8">
        <v>0.44829429126889397</v>
      </c>
      <c r="H8">
        <v>0.68059267518994204</v>
      </c>
      <c r="I8">
        <v>1622.7935772584999</v>
      </c>
      <c r="J8" t="s">
        <v>425</v>
      </c>
      <c r="K8">
        <v>67.599999999999994</v>
      </c>
      <c r="L8">
        <v>169</v>
      </c>
      <c r="M8">
        <v>69</v>
      </c>
      <c r="N8">
        <v>140</v>
      </c>
      <c r="O8">
        <v>17</v>
      </c>
      <c r="P8">
        <v>105</v>
      </c>
      <c r="Q8">
        <v>17.7</v>
      </c>
      <c r="R8">
        <v>240</v>
      </c>
      <c r="S8">
        <v>118.4</v>
      </c>
      <c r="T8">
        <v>20</v>
      </c>
      <c r="U8">
        <v>113.6</v>
      </c>
      <c r="V8">
        <v>29</v>
      </c>
      <c r="W8">
        <v>99.3</v>
      </c>
      <c r="X8">
        <v>49</v>
      </c>
      <c r="Y8">
        <v>102.7</v>
      </c>
      <c r="Z8">
        <v>109</v>
      </c>
      <c r="AA8">
        <v>10</v>
      </c>
      <c r="AB8">
        <v>2024</v>
      </c>
      <c r="AC8">
        <v>19.100000000000001</v>
      </c>
    </row>
    <row r="9" spans="1:29" x14ac:dyDescent="0.45">
      <c r="A9" t="s">
        <v>157</v>
      </c>
      <c r="B9">
        <v>4.0999999999999996</v>
      </c>
      <c r="C9" t="s">
        <v>52</v>
      </c>
      <c r="D9">
        <v>0.31790951030799097</v>
      </c>
      <c r="E9">
        <v>0.31790951030799097</v>
      </c>
      <c r="F9">
        <v>0.23509564151624601</v>
      </c>
      <c r="G9">
        <v>-7.4715715211482306E-2</v>
      </c>
      <c r="H9">
        <v>0.199049736730187</v>
      </c>
      <c r="I9">
        <v>1539.4505331845801</v>
      </c>
      <c r="J9" t="s">
        <v>52</v>
      </c>
      <c r="K9">
        <v>65.7</v>
      </c>
      <c r="L9">
        <v>289</v>
      </c>
      <c r="M9">
        <v>66.099999999999994</v>
      </c>
      <c r="N9">
        <v>303</v>
      </c>
      <c r="O9">
        <v>18.2</v>
      </c>
      <c r="P9">
        <v>267</v>
      </c>
      <c r="Q9">
        <v>18.2</v>
      </c>
      <c r="R9">
        <v>322</v>
      </c>
      <c r="S9">
        <v>111.6</v>
      </c>
      <c r="T9">
        <v>84</v>
      </c>
      <c r="U9">
        <v>110</v>
      </c>
      <c r="V9">
        <v>77</v>
      </c>
      <c r="W9">
        <v>104.3</v>
      </c>
      <c r="X9">
        <v>137</v>
      </c>
      <c r="Y9">
        <v>103</v>
      </c>
      <c r="Z9">
        <v>117</v>
      </c>
      <c r="AB9">
        <v>2024</v>
      </c>
      <c r="AC9">
        <v>7.3</v>
      </c>
    </row>
    <row r="10" spans="1:29" x14ac:dyDescent="0.45">
      <c r="A10" t="s">
        <v>262</v>
      </c>
      <c r="B10">
        <v>4.0999999999999996</v>
      </c>
      <c r="C10" t="s">
        <v>106</v>
      </c>
      <c r="D10">
        <v>-0.30845729493709001</v>
      </c>
      <c r="E10">
        <v>-0.30845729493709001</v>
      </c>
      <c r="F10">
        <v>-0.469411827174948</v>
      </c>
      <c r="G10">
        <v>-0.82654259952702303</v>
      </c>
      <c r="H10">
        <v>-0.47821725414403798</v>
      </c>
      <c r="I10">
        <v>1422.2325487390201</v>
      </c>
      <c r="J10" t="s">
        <v>106</v>
      </c>
      <c r="K10">
        <v>68.599999999999994</v>
      </c>
      <c r="L10">
        <v>118</v>
      </c>
      <c r="M10">
        <v>69.3</v>
      </c>
      <c r="N10">
        <v>126</v>
      </c>
      <c r="O10">
        <v>17.399999999999999</v>
      </c>
      <c r="P10">
        <v>158</v>
      </c>
      <c r="Q10">
        <v>17.2</v>
      </c>
      <c r="R10">
        <v>101</v>
      </c>
      <c r="S10">
        <v>102.1</v>
      </c>
      <c r="T10">
        <v>252</v>
      </c>
      <c r="U10">
        <v>99.6</v>
      </c>
      <c r="V10">
        <v>286</v>
      </c>
      <c r="W10">
        <v>106.1</v>
      </c>
      <c r="X10">
        <v>174</v>
      </c>
      <c r="Y10">
        <v>105.9</v>
      </c>
      <c r="Z10">
        <v>204</v>
      </c>
      <c r="AB10">
        <v>2024</v>
      </c>
      <c r="AC10">
        <v>-4</v>
      </c>
    </row>
    <row r="11" spans="1:29" x14ac:dyDescent="0.45">
      <c r="A11" t="s">
        <v>105</v>
      </c>
      <c r="B11">
        <v>4.0999999999999996</v>
      </c>
      <c r="C11" t="s">
        <v>106</v>
      </c>
      <c r="D11">
        <v>0.77665702964241901</v>
      </c>
      <c r="E11">
        <v>0.77665702964241901</v>
      </c>
      <c r="F11">
        <v>0.71700914242619496</v>
      </c>
      <c r="G11">
        <v>0.85144783793085099</v>
      </c>
      <c r="H11">
        <v>0.78044275991047096</v>
      </c>
      <c r="I11">
        <v>1640.0751306714999</v>
      </c>
      <c r="J11" t="s">
        <v>106</v>
      </c>
      <c r="K11">
        <v>66.400000000000006</v>
      </c>
      <c r="L11">
        <v>254</v>
      </c>
      <c r="M11">
        <v>67</v>
      </c>
      <c r="N11">
        <v>266</v>
      </c>
      <c r="O11">
        <v>17.399999999999999</v>
      </c>
      <c r="P11">
        <v>162</v>
      </c>
      <c r="Q11">
        <v>18.3</v>
      </c>
      <c r="R11">
        <v>338</v>
      </c>
      <c r="S11">
        <v>112.1</v>
      </c>
      <c r="T11">
        <v>76</v>
      </c>
      <c r="U11">
        <v>109.6</v>
      </c>
      <c r="V11">
        <v>88</v>
      </c>
      <c r="W11">
        <v>100</v>
      </c>
      <c r="X11">
        <v>62</v>
      </c>
      <c r="Y11">
        <v>100</v>
      </c>
      <c r="Z11">
        <v>45</v>
      </c>
      <c r="AB11">
        <v>2024</v>
      </c>
      <c r="AC11">
        <v>12.1</v>
      </c>
    </row>
    <row r="12" spans="1:29" x14ac:dyDescent="0.45">
      <c r="A12" t="s">
        <v>66</v>
      </c>
      <c r="B12">
        <v>4.0999999999999996</v>
      </c>
      <c r="C12" t="s">
        <v>19</v>
      </c>
      <c r="D12">
        <v>1.1030735337842199</v>
      </c>
      <c r="E12">
        <v>1.1030735337842199</v>
      </c>
      <c r="F12">
        <v>1.6886691246043299</v>
      </c>
      <c r="G12">
        <v>0.94951221414592102</v>
      </c>
      <c r="H12">
        <v>1.21108210157967</v>
      </c>
      <c r="I12">
        <v>1714.6080347309</v>
      </c>
      <c r="J12" t="s">
        <v>19</v>
      </c>
      <c r="K12">
        <v>67.900000000000006</v>
      </c>
      <c r="L12">
        <v>154</v>
      </c>
      <c r="M12">
        <v>68.599999999999994</v>
      </c>
      <c r="N12">
        <v>167</v>
      </c>
      <c r="O12">
        <v>16.600000000000001</v>
      </c>
      <c r="P12">
        <v>66</v>
      </c>
      <c r="Q12">
        <v>18.3</v>
      </c>
      <c r="R12">
        <v>331</v>
      </c>
      <c r="S12">
        <v>99.4</v>
      </c>
      <c r="T12">
        <v>298</v>
      </c>
      <c r="U12">
        <v>94.8</v>
      </c>
      <c r="V12">
        <v>341</v>
      </c>
      <c r="W12">
        <v>91.8</v>
      </c>
      <c r="X12">
        <v>5</v>
      </c>
      <c r="Y12">
        <v>96.7</v>
      </c>
      <c r="Z12">
        <v>12</v>
      </c>
      <c r="AB12">
        <v>2024</v>
      </c>
      <c r="AC12">
        <v>7.6000000000000103</v>
      </c>
    </row>
    <row r="13" spans="1:29" x14ac:dyDescent="0.45">
      <c r="A13" t="s">
        <v>86</v>
      </c>
      <c r="B13">
        <v>4.0999999999999996</v>
      </c>
      <c r="C13" t="s">
        <v>70</v>
      </c>
      <c r="D13">
        <v>0.99720872163012397</v>
      </c>
      <c r="E13">
        <v>0.99720872163012397</v>
      </c>
      <c r="F13">
        <v>0.95054398588659506</v>
      </c>
      <c r="G13">
        <v>0.81875971252582702</v>
      </c>
      <c r="H13">
        <v>0.94093028541816803</v>
      </c>
      <c r="I13">
        <v>1667.85150914875</v>
      </c>
      <c r="J13" t="s">
        <v>70</v>
      </c>
      <c r="K13">
        <v>68.900000000000006</v>
      </c>
      <c r="L13">
        <v>99</v>
      </c>
      <c r="M13">
        <v>69.3</v>
      </c>
      <c r="N13">
        <v>127</v>
      </c>
      <c r="O13">
        <v>17.100000000000001</v>
      </c>
      <c r="P13">
        <v>108</v>
      </c>
      <c r="Q13">
        <v>17.600000000000001</v>
      </c>
      <c r="R13">
        <v>198</v>
      </c>
      <c r="S13">
        <v>116</v>
      </c>
      <c r="T13">
        <v>34</v>
      </c>
      <c r="U13">
        <v>112.3</v>
      </c>
      <c r="V13">
        <v>43</v>
      </c>
      <c r="W13">
        <v>101.1</v>
      </c>
      <c r="X13">
        <v>82</v>
      </c>
      <c r="Y13">
        <v>103.1</v>
      </c>
      <c r="Z13">
        <v>122</v>
      </c>
      <c r="AA13">
        <v>8</v>
      </c>
      <c r="AB13">
        <v>2024</v>
      </c>
      <c r="AC13">
        <v>14.9</v>
      </c>
    </row>
    <row r="14" spans="1:29" x14ac:dyDescent="0.45">
      <c r="A14" t="s">
        <v>32</v>
      </c>
      <c r="B14">
        <v>4</v>
      </c>
      <c r="C14" t="s">
        <v>8</v>
      </c>
      <c r="D14">
        <v>1.5882872561571699</v>
      </c>
      <c r="E14">
        <v>1.5882872561571699</v>
      </c>
      <c r="F14">
        <v>1.68713324610272</v>
      </c>
      <c r="G14">
        <v>1.70133909846146</v>
      </c>
      <c r="H14">
        <v>1.64126171421963</v>
      </c>
      <c r="I14">
        <v>1789.0613711885601</v>
      </c>
      <c r="J14" t="s">
        <v>8</v>
      </c>
      <c r="K14">
        <v>67.099999999999994</v>
      </c>
      <c r="L14">
        <v>210</v>
      </c>
      <c r="M14">
        <v>68.7</v>
      </c>
      <c r="N14">
        <v>156</v>
      </c>
      <c r="O14">
        <v>18</v>
      </c>
      <c r="P14">
        <v>238</v>
      </c>
      <c r="Q14">
        <v>17</v>
      </c>
      <c r="R14">
        <v>60</v>
      </c>
      <c r="S14">
        <v>113</v>
      </c>
      <c r="T14">
        <v>73</v>
      </c>
      <c r="U14">
        <v>107.4</v>
      </c>
      <c r="V14">
        <v>129</v>
      </c>
      <c r="W14">
        <v>95.9</v>
      </c>
      <c r="X14">
        <v>22</v>
      </c>
      <c r="Y14">
        <v>100.4</v>
      </c>
      <c r="Z14">
        <v>54</v>
      </c>
      <c r="AA14">
        <v>8</v>
      </c>
      <c r="AB14">
        <v>2024</v>
      </c>
      <c r="AC14">
        <v>17.100000000000001</v>
      </c>
    </row>
    <row r="15" spans="1:29" x14ac:dyDescent="0.45">
      <c r="A15" t="s">
        <v>56</v>
      </c>
      <c r="B15">
        <v>4</v>
      </c>
      <c r="C15" t="s">
        <v>8</v>
      </c>
      <c r="D15">
        <v>1.42949003792602</v>
      </c>
      <c r="E15">
        <v>1.42949003792602</v>
      </c>
      <c r="F15">
        <v>1.2644956207757201</v>
      </c>
      <c r="G15">
        <v>1.24370534279113</v>
      </c>
      <c r="H15">
        <v>1.34179525985473</v>
      </c>
      <c r="I15">
        <v>1737.2312145993601</v>
      </c>
      <c r="J15" t="s">
        <v>4</v>
      </c>
      <c r="K15">
        <v>67.099999999999994</v>
      </c>
      <c r="L15">
        <v>207</v>
      </c>
      <c r="M15">
        <v>68.5</v>
      </c>
      <c r="N15">
        <v>177</v>
      </c>
      <c r="O15">
        <v>17.3</v>
      </c>
      <c r="P15">
        <v>149</v>
      </c>
      <c r="Q15">
        <v>17.7</v>
      </c>
      <c r="R15">
        <v>230</v>
      </c>
      <c r="S15">
        <v>114.1</v>
      </c>
      <c r="T15">
        <v>50</v>
      </c>
      <c r="U15">
        <v>109.2</v>
      </c>
      <c r="V15">
        <v>99</v>
      </c>
      <c r="W15">
        <v>98.4</v>
      </c>
      <c r="X15">
        <v>36</v>
      </c>
      <c r="Y15">
        <v>100</v>
      </c>
      <c r="Z15">
        <v>46</v>
      </c>
      <c r="AB15">
        <v>2024</v>
      </c>
      <c r="AC15">
        <v>15.7</v>
      </c>
    </row>
    <row r="16" spans="1:29" x14ac:dyDescent="0.45">
      <c r="A16" t="s">
        <v>120</v>
      </c>
      <c r="B16">
        <v>4</v>
      </c>
      <c r="C16" t="s">
        <v>52</v>
      </c>
      <c r="D16">
        <v>0.51199499925717296</v>
      </c>
      <c r="E16">
        <v>0.51199499925717296</v>
      </c>
      <c r="F16">
        <v>0.54556896332817995</v>
      </c>
      <c r="G16">
        <v>0.81875971252582702</v>
      </c>
      <c r="H16">
        <v>0.59707966859208805</v>
      </c>
      <c r="I16">
        <v>1608.3395636415801</v>
      </c>
      <c r="J16" t="s">
        <v>52</v>
      </c>
      <c r="K16">
        <v>69.5</v>
      </c>
      <c r="L16">
        <v>75</v>
      </c>
      <c r="M16">
        <v>69.400000000000006</v>
      </c>
      <c r="N16">
        <v>113</v>
      </c>
      <c r="O16">
        <v>17.399999999999999</v>
      </c>
      <c r="P16">
        <v>161</v>
      </c>
      <c r="Q16">
        <v>17.100000000000001</v>
      </c>
      <c r="R16">
        <v>86</v>
      </c>
      <c r="S16">
        <v>111.5</v>
      </c>
      <c r="T16">
        <v>86</v>
      </c>
      <c r="U16">
        <v>106.8</v>
      </c>
      <c r="V16">
        <v>140</v>
      </c>
      <c r="W16">
        <v>114.4</v>
      </c>
      <c r="X16">
        <v>342</v>
      </c>
      <c r="Y16">
        <v>115.2</v>
      </c>
      <c r="Z16">
        <v>355</v>
      </c>
      <c r="AB16">
        <v>2024</v>
      </c>
      <c r="AC16">
        <v>-2.9000000000000101</v>
      </c>
    </row>
    <row r="17" spans="1:29" x14ac:dyDescent="0.45">
      <c r="A17" t="s">
        <v>211</v>
      </c>
      <c r="B17">
        <v>4</v>
      </c>
      <c r="C17" t="s">
        <v>126</v>
      </c>
      <c r="D17">
        <v>-0.18494834742397601</v>
      </c>
      <c r="E17">
        <v>-0.18494834742397601</v>
      </c>
      <c r="F17">
        <v>-0.18987290530144099</v>
      </c>
      <c r="G17">
        <v>-0.14009196602152901</v>
      </c>
      <c r="H17">
        <v>-0.174965391542731</v>
      </c>
      <c r="I17">
        <v>1474.7178648587401</v>
      </c>
      <c r="J17" t="s">
        <v>126</v>
      </c>
      <c r="K17">
        <v>65.599999999999994</v>
      </c>
      <c r="L17">
        <v>297</v>
      </c>
      <c r="M17">
        <v>66.5</v>
      </c>
      <c r="N17">
        <v>278</v>
      </c>
      <c r="O17">
        <v>18.100000000000001</v>
      </c>
      <c r="P17">
        <v>261</v>
      </c>
      <c r="Q17">
        <v>17.899999999999999</v>
      </c>
      <c r="R17">
        <v>284</v>
      </c>
      <c r="S17">
        <v>98.1</v>
      </c>
      <c r="T17">
        <v>311</v>
      </c>
      <c r="U17">
        <v>94.7</v>
      </c>
      <c r="V17">
        <v>343</v>
      </c>
      <c r="W17">
        <v>106.9</v>
      </c>
      <c r="X17">
        <v>186</v>
      </c>
      <c r="Y17">
        <v>105.1</v>
      </c>
      <c r="Z17">
        <v>181</v>
      </c>
      <c r="AB17">
        <v>2024</v>
      </c>
      <c r="AC17">
        <v>-8.8000000000000096</v>
      </c>
    </row>
    <row r="18" spans="1:29" x14ac:dyDescent="0.45">
      <c r="A18" t="s">
        <v>31</v>
      </c>
      <c r="B18">
        <v>4</v>
      </c>
      <c r="C18" t="s">
        <v>4</v>
      </c>
      <c r="D18">
        <v>1.68533000063176</v>
      </c>
      <c r="E18">
        <v>1.68533000063176</v>
      </c>
      <c r="F18">
        <v>1.59723918086108</v>
      </c>
      <c r="G18">
        <v>1.6032747222463899</v>
      </c>
      <c r="H18">
        <v>1.6427934760927501</v>
      </c>
      <c r="I18">
        <v>1789.3264808747499</v>
      </c>
      <c r="J18" t="s">
        <v>4</v>
      </c>
      <c r="K18">
        <v>69.2</v>
      </c>
      <c r="L18">
        <v>84</v>
      </c>
      <c r="M18">
        <v>69.900000000000006</v>
      </c>
      <c r="N18">
        <v>96</v>
      </c>
      <c r="O18">
        <v>16.5</v>
      </c>
      <c r="P18">
        <v>63</v>
      </c>
      <c r="Q18">
        <v>17.8</v>
      </c>
      <c r="R18">
        <v>251</v>
      </c>
      <c r="S18">
        <v>119.8</v>
      </c>
      <c r="T18">
        <v>14</v>
      </c>
      <c r="U18">
        <v>116.4</v>
      </c>
      <c r="V18">
        <v>16</v>
      </c>
      <c r="W18">
        <v>99.9</v>
      </c>
      <c r="X18">
        <v>60</v>
      </c>
      <c r="Y18">
        <v>100.1</v>
      </c>
      <c r="Z18">
        <v>49</v>
      </c>
      <c r="AA18">
        <v>6</v>
      </c>
      <c r="AB18">
        <v>2024</v>
      </c>
      <c r="AC18">
        <v>19.899999999999999</v>
      </c>
    </row>
    <row r="19" spans="1:29" x14ac:dyDescent="0.45">
      <c r="A19" t="s">
        <v>169</v>
      </c>
      <c r="B19">
        <v>3.9</v>
      </c>
      <c r="C19" t="s">
        <v>55</v>
      </c>
      <c r="D19">
        <v>7.9713682961269697E-2</v>
      </c>
      <c r="E19">
        <v>7.9713682961269697E-2</v>
      </c>
      <c r="F19">
        <v>0.27970839469847503</v>
      </c>
      <c r="G19">
        <v>8.8724911813635302E-2</v>
      </c>
      <c r="H19">
        <v>0.13196516810866299</v>
      </c>
      <c r="I19">
        <v>1527.8398714704099</v>
      </c>
      <c r="J19" t="s">
        <v>55</v>
      </c>
      <c r="K19">
        <v>70.599999999999994</v>
      </c>
      <c r="L19">
        <v>43</v>
      </c>
      <c r="M19">
        <v>71.3</v>
      </c>
      <c r="N19">
        <v>46</v>
      </c>
      <c r="O19">
        <v>16.600000000000001</v>
      </c>
      <c r="P19">
        <v>74</v>
      </c>
      <c r="Q19">
        <v>16.899999999999999</v>
      </c>
      <c r="R19">
        <v>41</v>
      </c>
      <c r="S19">
        <v>103</v>
      </c>
      <c r="T19">
        <v>240</v>
      </c>
      <c r="U19">
        <v>103.1</v>
      </c>
      <c r="V19">
        <v>229</v>
      </c>
      <c r="W19">
        <v>105.3</v>
      </c>
      <c r="X19">
        <v>152</v>
      </c>
      <c r="Y19">
        <v>103.1</v>
      </c>
      <c r="Z19">
        <v>119</v>
      </c>
      <c r="AB19">
        <v>2024</v>
      </c>
      <c r="AC19">
        <v>-2.2999999999999998</v>
      </c>
    </row>
    <row r="20" spans="1:29" x14ac:dyDescent="0.45">
      <c r="A20" t="s">
        <v>74</v>
      </c>
      <c r="B20">
        <v>3.9</v>
      </c>
      <c r="C20" t="s">
        <v>70</v>
      </c>
      <c r="D20">
        <v>1.33244729345143</v>
      </c>
      <c r="E20">
        <v>1.33244729345143</v>
      </c>
      <c r="F20">
        <v>0.92166043547679599</v>
      </c>
      <c r="G20">
        <v>0.96040825594759605</v>
      </c>
      <c r="H20">
        <v>1.1367408195818201</v>
      </c>
      <c r="I20">
        <v>1701.74141734912</v>
      </c>
      <c r="J20" t="s">
        <v>70</v>
      </c>
      <c r="K20">
        <v>66.2</v>
      </c>
      <c r="L20">
        <v>267</v>
      </c>
      <c r="M20">
        <v>66.8</v>
      </c>
      <c r="N20">
        <v>271</v>
      </c>
      <c r="O20">
        <v>17.7</v>
      </c>
      <c r="P20">
        <v>199</v>
      </c>
      <c r="Q20">
        <v>18.3</v>
      </c>
      <c r="R20">
        <v>341</v>
      </c>
      <c r="S20">
        <v>113.4</v>
      </c>
      <c r="T20">
        <v>62</v>
      </c>
      <c r="U20">
        <v>108.4</v>
      </c>
      <c r="V20">
        <v>110</v>
      </c>
      <c r="W20">
        <v>94</v>
      </c>
      <c r="X20">
        <v>11</v>
      </c>
      <c r="Y20">
        <v>99</v>
      </c>
      <c r="Z20">
        <v>34</v>
      </c>
      <c r="AA20">
        <v>5</v>
      </c>
      <c r="AB20">
        <v>2024</v>
      </c>
      <c r="AC20">
        <v>19.399999999999999</v>
      </c>
    </row>
    <row r="21" spans="1:29" x14ac:dyDescent="0.45">
      <c r="A21" t="s">
        <v>10</v>
      </c>
      <c r="B21">
        <v>3.9</v>
      </c>
      <c r="C21" t="s">
        <v>4</v>
      </c>
      <c r="D21">
        <v>2.1617216553251999</v>
      </c>
      <c r="E21">
        <v>2.1617216553251999</v>
      </c>
      <c r="F21">
        <v>2.14392158164212</v>
      </c>
      <c r="G21">
        <v>2.5076461917853798</v>
      </c>
      <c r="H21">
        <v>2.24375277101948</v>
      </c>
      <c r="I21">
        <v>1893.3375108442001</v>
      </c>
      <c r="J21" t="s">
        <v>4</v>
      </c>
      <c r="K21">
        <v>67.2</v>
      </c>
      <c r="L21">
        <v>201</v>
      </c>
      <c r="M21">
        <v>67.900000000000006</v>
      </c>
      <c r="N21">
        <v>214</v>
      </c>
      <c r="O21">
        <v>17.3</v>
      </c>
      <c r="P21">
        <v>144</v>
      </c>
      <c r="Q21">
        <v>18.100000000000001</v>
      </c>
      <c r="R21">
        <v>317</v>
      </c>
      <c r="S21">
        <v>113.9</v>
      </c>
      <c r="T21">
        <v>52</v>
      </c>
      <c r="U21">
        <v>110.6</v>
      </c>
      <c r="V21">
        <v>65</v>
      </c>
      <c r="W21">
        <v>87.5</v>
      </c>
      <c r="X21">
        <v>1</v>
      </c>
      <c r="Y21">
        <v>90.6</v>
      </c>
      <c r="Z21">
        <v>2</v>
      </c>
      <c r="AA21">
        <v>2</v>
      </c>
      <c r="AB21">
        <v>2024</v>
      </c>
      <c r="AC21">
        <v>26.4</v>
      </c>
    </row>
    <row r="22" spans="1:29" x14ac:dyDescent="0.45">
      <c r="A22" t="s">
        <v>82</v>
      </c>
      <c r="B22">
        <v>3.9</v>
      </c>
      <c r="C22" t="s">
        <v>70</v>
      </c>
      <c r="D22">
        <v>0.99720872163012297</v>
      </c>
      <c r="E22">
        <v>0.99720872163012297</v>
      </c>
      <c r="F22">
        <v>1.1530089107172501</v>
      </c>
      <c r="G22">
        <v>1.0257845067576401</v>
      </c>
      <c r="H22">
        <v>1.0433027151837799</v>
      </c>
      <c r="I22">
        <v>1685.5696174304301</v>
      </c>
      <c r="J22" t="s">
        <v>70</v>
      </c>
      <c r="K22">
        <v>66.8</v>
      </c>
      <c r="L22">
        <v>235</v>
      </c>
      <c r="M22">
        <v>66.900000000000006</v>
      </c>
      <c r="N22">
        <v>268</v>
      </c>
      <c r="O22">
        <v>18.100000000000001</v>
      </c>
      <c r="P22">
        <v>248</v>
      </c>
      <c r="Q22">
        <v>17.7</v>
      </c>
      <c r="R22">
        <v>243</v>
      </c>
      <c r="S22">
        <v>115</v>
      </c>
      <c r="T22">
        <v>41</v>
      </c>
      <c r="U22">
        <v>112.4</v>
      </c>
      <c r="V22">
        <v>38</v>
      </c>
      <c r="W22">
        <v>98.6</v>
      </c>
      <c r="X22">
        <v>42</v>
      </c>
      <c r="Y22">
        <v>100.1</v>
      </c>
      <c r="Z22">
        <v>48</v>
      </c>
      <c r="AA22">
        <v>10</v>
      </c>
      <c r="AB22">
        <v>2024</v>
      </c>
      <c r="AC22">
        <v>16.399999999999999</v>
      </c>
    </row>
    <row r="23" spans="1:29" x14ac:dyDescent="0.45">
      <c r="A23" t="s">
        <v>41</v>
      </c>
      <c r="B23">
        <v>3.9</v>
      </c>
      <c r="C23" t="s">
        <v>6</v>
      </c>
      <c r="D23">
        <v>1.6412196622342199</v>
      </c>
      <c r="E23">
        <v>1.6412196622342199</v>
      </c>
      <c r="F23">
        <v>1.3646891065575999</v>
      </c>
      <c r="G23">
        <v>1.4943143042296501</v>
      </c>
      <c r="H23">
        <v>1.53536068381392</v>
      </c>
      <c r="I23">
        <v>1770.7325503510899</v>
      </c>
      <c r="J23" t="s">
        <v>6</v>
      </c>
      <c r="K23">
        <v>66.400000000000006</v>
      </c>
      <c r="L23">
        <v>256</v>
      </c>
      <c r="M23">
        <v>67.8</v>
      </c>
      <c r="N23">
        <v>218</v>
      </c>
      <c r="O23">
        <v>17.5</v>
      </c>
      <c r="P23">
        <v>176</v>
      </c>
      <c r="Q23">
        <v>17.8</v>
      </c>
      <c r="R23">
        <v>259</v>
      </c>
      <c r="S23">
        <v>117.7</v>
      </c>
      <c r="T23">
        <v>23</v>
      </c>
      <c r="U23">
        <v>113.3</v>
      </c>
      <c r="V23">
        <v>33</v>
      </c>
      <c r="W23">
        <v>98.3</v>
      </c>
      <c r="X23">
        <v>35</v>
      </c>
      <c r="Y23">
        <v>104.3</v>
      </c>
      <c r="Z23">
        <v>160</v>
      </c>
      <c r="AA23">
        <v>6</v>
      </c>
      <c r="AB23">
        <v>2024</v>
      </c>
      <c r="AC23">
        <v>19.399999999999999</v>
      </c>
    </row>
    <row r="24" spans="1:29" x14ac:dyDescent="0.45">
      <c r="A24" t="s">
        <v>22</v>
      </c>
      <c r="B24">
        <v>3.9</v>
      </c>
      <c r="C24" t="s">
        <v>8</v>
      </c>
      <c r="D24">
        <v>1.9588140986965199</v>
      </c>
      <c r="E24">
        <v>1.9588140986965199</v>
      </c>
      <c r="F24">
        <v>1.9788598156155199</v>
      </c>
      <c r="G24">
        <v>2.1480768123301202</v>
      </c>
      <c r="H24">
        <v>2.0111412063346701</v>
      </c>
      <c r="I24">
        <v>1853.0782642863701</v>
      </c>
      <c r="J24" t="s">
        <v>8</v>
      </c>
      <c r="K24">
        <v>69.3</v>
      </c>
      <c r="L24">
        <v>80</v>
      </c>
      <c r="M24">
        <v>70.2</v>
      </c>
      <c r="N24">
        <v>76</v>
      </c>
      <c r="O24">
        <v>15.9</v>
      </c>
      <c r="P24">
        <v>24</v>
      </c>
      <c r="Q24">
        <v>18.399999999999999</v>
      </c>
      <c r="R24">
        <v>347</v>
      </c>
      <c r="S24">
        <v>116.8</v>
      </c>
      <c r="T24">
        <v>28</v>
      </c>
      <c r="U24">
        <v>112.2</v>
      </c>
      <c r="V24">
        <v>44</v>
      </c>
      <c r="W24">
        <v>90.2</v>
      </c>
      <c r="X24">
        <v>3</v>
      </c>
      <c r="Y24">
        <v>95.8</v>
      </c>
      <c r="Z24">
        <v>7</v>
      </c>
      <c r="AA24">
        <v>2</v>
      </c>
      <c r="AB24">
        <v>2024</v>
      </c>
      <c r="AC24">
        <v>26.6</v>
      </c>
    </row>
    <row r="25" spans="1:29" x14ac:dyDescent="0.45">
      <c r="A25" t="s">
        <v>33</v>
      </c>
      <c r="B25">
        <v>3.8</v>
      </c>
      <c r="C25" t="s">
        <v>8</v>
      </c>
      <c r="D25">
        <v>1.6235755268751999</v>
      </c>
      <c r="E25">
        <v>1.6235755268751999</v>
      </c>
      <c r="F25">
        <v>1.479970339973</v>
      </c>
      <c r="G25">
        <v>1.6904430566597901</v>
      </c>
      <c r="H25">
        <v>1.6043911125957999</v>
      </c>
      <c r="I25">
        <v>1782.67999181252</v>
      </c>
      <c r="J25" t="s">
        <v>8</v>
      </c>
      <c r="K25">
        <v>70.8</v>
      </c>
      <c r="L25">
        <v>38</v>
      </c>
      <c r="M25">
        <v>72.2</v>
      </c>
      <c r="N25">
        <v>26</v>
      </c>
      <c r="O25">
        <v>17.3</v>
      </c>
      <c r="P25">
        <v>145</v>
      </c>
      <c r="Q25">
        <v>16.2</v>
      </c>
      <c r="R25">
        <v>5</v>
      </c>
      <c r="S25">
        <v>110</v>
      </c>
      <c r="T25">
        <v>103</v>
      </c>
      <c r="U25">
        <v>105.9</v>
      </c>
      <c r="V25">
        <v>164</v>
      </c>
      <c r="W25">
        <v>104.1</v>
      </c>
      <c r="X25">
        <v>133</v>
      </c>
      <c r="Y25">
        <v>109.1</v>
      </c>
      <c r="Z25">
        <v>273</v>
      </c>
      <c r="AB25">
        <v>2024</v>
      </c>
      <c r="AC25">
        <v>5.9000000000000101</v>
      </c>
    </row>
    <row r="26" spans="1:29" x14ac:dyDescent="0.45">
      <c r="A26" t="s">
        <v>26</v>
      </c>
      <c r="B26">
        <v>3.8</v>
      </c>
      <c r="C26" t="s">
        <v>8</v>
      </c>
      <c r="D26">
        <v>1.7735506774268399</v>
      </c>
      <c r="E26">
        <v>1.7735506774268399</v>
      </c>
      <c r="F26">
        <v>1.87902771301049</v>
      </c>
      <c r="G26">
        <v>1.7994034746765299</v>
      </c>
      <c r="H26">
        <v>1.80638313563518</v>
      </c>
      <c r="I26">
        <v>1817.6397612000601</v>
      </c>
      <c r="J26" t="s">
        <v>4</v>
      </c>
      <c r="K26">
        <v>67.400000000000006</v>
      </c>
      <c r="L26">
        <v>186</v>
      </c>
      <c r="M26">
        <v>68.2</v>
      </c>
      <c r="N26">
        <v>193</v>
      </c>
      <c r="O26">
        <v>17.100000000000001</v>
      </c>
      <c r="P26">
        <v>115</v>
      </c>
      <c r="Q26">
        <v>17.899999999999999</v>
      </c>
      <c r="R26">
        <v>288</v>
      </c>
      <c r="S26">
        <v>116.5</v>
      </c>
      <c r="T26">
        <v>31</v>
      </c>
      <c r="U26">
        <v>110.2</v>
      </c>
      <c r="V26">
        <v>73</v>
      </c>
      <c r="W26">
        <v>97.7</v>
      </c>
      <c r="X26">
        <v>30</v>
      </c>
      <c r="Y26">
        <v>100.7</v>
      </c>
      <c r="Z26">
        <v>64</v>
      </c>
      <c r="AA26">
        <v>7</v>
      </c>
      <c r="AB26">
        <v>2024</v>
      </c>
      <c r="AC26">
        <v>18.8</v>
      </c>
    </row>
    <row r="27" spans="1:29" x14ac:dyDescent="0.45">
      <c r="A27" t="s">
        <v>7</v>
      </c>
      <c r="B27">
        <v>3.8</v>
      </c>
      <c r="C27" t="s">
        <v>8</v>
      </c>
      <c r="D27">
        <v>2.2587643997998001</v>
      </c>
      <c r="E27">
        <v>2.2587643997998001</v>
      </c>
      <c r="F27">
        <v>1.97967292776343</v>
      </c>
      <c r="G27">
        <v>2.5621264007937499</v>
      </c>
      <c r="H27">
        <v>2.2648320320391901</v>
      </c>
      <c r="I27">
        <v>1896.9858039451799</v>
      </c>
      <c r="J27" t="s">
        <v>8</v>
      </c>
      <c r="K27">
        <v>72.599999999999994</v>
      </c>
      <c r="L27">
        <v>14</v>
      </c>
      <c r="M27">
        <v>73.900000000000006</v>
      </c>
      <c r="N27">
        <v>9</v>
      </c>
      <c r="O27">
        <v>14.6</v>
      </c>
      <c r="P27">
        <v>3</v>
      </c>
      <c r="Q27">
        <v>17.7</v>
      </c>
      <c r="R27">
        <v>239</v>
      </c>
      <c r="S27">
        <v>126</v>
      </c>
      <c r="T27">
        <v>2</v>
      </c>
      <c r="U27">
        <v>121.4</v>
      </c>
      <c r="V27">
        <v>2</v>
      </c>
      <c r="W27">
        <v>103</v>
      </c>
      <c r="X27">
        <v>111</v>
      </c>
      <c r="Y27">
        <v>109</v>
      </c>
      <c r="Z27">
        <v>270</v>
      </c>
      <c r="AA27">
        <v>4</v>
      </c>
      <c r="AB27">
        <v>2024</v>
      </c>
      <c r="AC27">
        <v>23</v>
      </c>
    </row>
    <row r="28" spans="1:29" x14ac:dyDescent="0.45">
      <c r="A28" t="s">
        <v>9</v>
      </c>
      <c r="B28">
        <v>3.8</v>
      </c>
      <c r="C28" t="s">
        <v>4</v>
      </c>
      <c r="D28">
        <v>2.1617216553251999</v>
      </c>
      <c r="E28">
        <v>2.1617216553251999</v>
      </c>
      <c r="F28">
        <v>2.2051760301183299</v>
      </c>
      <c r="G28">
        <v>2.4967501499837002</v>
      </c>
      <c r="H28">
        <v>2.2563423726881102</v>
      </c>
      <c r="I28">
        <v>1895.51645615299</v>
      </c>
      <c r="J28" t="s">
        <v>4</v>
      </c>
      <c r="K28">
        <v>69.2</v>
      </c>
      <c r="L28">
        <v>88</v>
      </c>
      <c r="M28">
        <v>69.8</v>
      </c>
      <c r="N28">
        <v>99</v>
      </c>
      <c r="O28">
        <v>16.5</v>
      </c>
      <c r="P28">
        <v>56</v>
      </c>
      <c r="Q28">
        <v>18</v>
      </c>
      <c r="R28">
        <v>305</v>
      </c>
      <c r="S28">
        <v>113.5</v>
      </c>
      <c r="T28">
        <v>59</v>
      </c>
      <c r="U28">
        <v>107.4</v>
      </c>
      <c r="V28">
        <v>128</v>
      </c>
      <c r="W28">
        <v>95.6</v>
      </c>
      <c r="X28">
        <v>20</v>
      </c>
      <c r="Y28">
        <v>100.6</v>
      </c>
      <c r="Z28">
        <v>58</v>
      </c>
      <c r="AA28">
        <v>4</v>
      </c>
      <c r="AB28">
        <v>2024</v>
      </c>
      <c r="AC28">
        <v>17.899999999999999</v>
      </c>
    </row>
    <row r="29" spans="1:29" x14ac:dyDescent="0.45">
      <c r="A29" t="s">
        <v>21</v>
      </c>
      <c r="B29">
        <v>3.8</v>
      </c>
      <c r="C29" t="s">
        <v>15</v>
      </c>
      <c r="D29">
        <v>2.0293906401325801</v>
      </c>
      <c r="E29">
        <v>2.0293906401325801</v>
      </c>
      <c r="F29">
        <v>1.86005509622582</v>
      </c>
      <c r="G29">
        <v>2.11538868692509</v>
      </c>
      <c r="H29">
        <v>2.0085562658540201</v>
      </c>
      <c r="I29">
        <v>1852.6308757126801</v>
      </c>
      <c r="J29" t="s">
        <v>15</v>
      </c>
      <c r="K29">
        <v>66.8</v>
      </c>
      <c r="L29">
        <v>229</v>
      </c>
      <c r="M29">
        <v>67.599999999999994</v>
      </c>
      <c r="N29">
        <v>231</v>
      </c>
      <c r="O29">
        <v>17.600000000000001</v>
      </c>
      <c r="P29">
        <v>190</v>
      </c>
      <c r="Q29">
        <v>17.8</v>
      </c>
      <c r="R29">
        <v>255</v>
      </c>
      <c r="S29">
        <v>120.9</v>
      </c>
      <c r="T29">
        <v>9</v>
      </c>
      <c r="U29">
        <v>116.3</v>
      </c>
      <c r="V29">
        <v>18</v>
      </c>
      <c r="W29">
        <v>96.7</v>
      </c>
      <c r="X29">
        <v>24</v>
      </c>
      <c r="Y29">
        <v>100.9</v>
      </c>
      <c r="Z29">
        <v>72</v>
      </c>
      <c r="AA29">
        <v>3</v>
      </c>
      <c r="AB29">
        <v>2024</v>
      </c>
      <c r="AC29">
        <v>24.2</v>
      </c>
    </row>
    <row r="30" spans="1:29" x14ac:dyDescent="0.45">
      <c r="A30" t="s">
        <v>137</v>
      </c>
      <c r="B30">
        <v>3.8</v>
      </c>
      <c r="C30" t="s">
        <v>126</v>
      </c>
      <c r="D30">
        <v>0.24733296887192599</v>
      </c>
      <c r="E30">
        <v>0.24733296887192599</v>
      </c>
      <c r="F30">
        <v>0.71367538261974695</v>
      </c>
      <c r="G30">
        <v>0.18678928802870601</v>
      </c>
      <c r="H30">
        <v>0.34878265209807602</v>
      </c>
      <c r="I30">
        <v>1565.3655575118701</v>
      </c>
      <c r="J30" t="s">
        <v>126</v>
      </c>
      <c r="K30">
        <v>75.3</v>
      </c>
      <c r="L30">
        <v>1</v>
      </c>
      <c r="M30">
        <v>75.400000000000006</v>
      </c>
      <c r="N30">
        <v>1</v>
      </c>
      <c r="O30">
        <v>14.6</v>
      </c>
      <c r="P30">
        <v>4</v>
      </c>
      <c r="Q30">
        <v>17.100000000000001</v>
      </c>
      <c r="R30">
        <v>76</v>
      </c>
      <c r="S30">
        <v>105.4</v>
      </c>
      <c r="T30">
        <v>193</v>
      </c>
      <c r="U30">
        <v>104.5</v>
      </c>
      <c r="V30">
        <v>199</v>
      </c>
      <c r="W30">
        <v>102.5</v>
      </c>
      <c r="X30">
        <v>103</v>
      </c>
      <c r="Y30">
        <v>99.1</v>
      </c>
      <c r="Z30">
        <v>35</v>
      </c>
      <c r="AA30">
        <v>15</v>
      </c>
      <c r="AB30">
        <v>2024</v>
      </c>
      <c r="AC30">
        <v>2.9000000000000101</v>
      </c>
    </row>
    <row r="31" spans="1:29" x14ac:dyDescent="0.45">
      <c r="A31" t="s">
        <v>17</v>
      </c>
      <c r="B31">
        <v>3.8</v>
      </c>
      <c r="C31" t="s">
        <v>4</v>
      </c>
      <c r="D31">
        <v>2.0470347754915998</v>
      </c>
      <c r="E31">
        <v>2.0470347754915998</v>
      </c>
      <c r="F31">
        <v>1.8483101429781701</v>
      </c>
      <c r="G31">
        <v>2.2025570213384902</v>
      </c>
      <c r="H31">
        <v>2.0362341788249601</v>
      </c>
      <c r="I31">
        <v>1857.4212305001299</v>
      </c>
      <c r="J31" t="s">
        <v>4</v>
      </c>
      <c r="K31">
        <v>65.8</v>
      </c>
      <c r="L31">
        <v>282</v>
      </c>
      <c r="M31">
        <v>66.7</v>
      </c>
      <c r="N31">
        <v>275</v>
      </c>
      <c r="O31">
        <v>18.3</v>
      </c>
      <c r="P31">
        <v>280</v>
      </c>
      <c r="Q31">
        <v>17.899999999999999</v>
      </c>
      <c r="R31">
        <v>278</v>
      </c>
      <c r="S31">
        <v>122.4</v>
      </c>
      <c r="T31">
        <v>6</v>
      </c>
      <c r="U31">
        <v>117.5</v>
      </c>
      <c r="V31">
        <v>9</v>
      </c>
      <c r="W31">
        <v>100.5</v>
      </c>
      <c r="X31">
        <v>72</v>
      </c>
      <c r="Y31">
        <v>104.3</v>
      </c>
      <c r="Z31">
        <v>161</v>
      </c>
      <c r="AA31">
        <v>3</v>
      </c>
      <c r="AB31">
        <v>2024</v>
      </c>
      <c r="AC31">
        <v>21.9</v>
      </c>
    </row>
    <row r="32" spans="1:29" x14ac:dyDescent="0.45">
      <c r="A32" t="s">
        <v>328</v>
      </c>
      <c r="B32">
        <v>3.8</v>
      </c>
      <c r="C32" t="s">
        <v>141</v>
      </c>
      <c r="D32">
        <v>-0.83778135570758205</v>
      </c>
      <c r="E32">
        <v>-0.83778135570758205</v>
      </c>
      <c r="F32">
        <v>-1.09419816705286</v>
      </c>
      <c r="G32">
        <v>-0.902814892138745</v>
      </c>
      <c r="H32">
        <v>-0.91814394265169097</v>
      </c>
      <c r="I32">
        <v>1346.0922371255599</v>
      </c>
      <c r="J32" t="s">
        <v>141</v>
      </c>
      <c r="K32">
        <v>67.8</v>
      </c>
      <c r="L32">
        <v>160</v>
      </c>
      <c r="M32">
        <v>68</v>
      </c>
      <c r="N32">
        <v>210</v>
      </c>
      <c r="O32">
        <v>17.8</v>
      </c>
      <c r="P32">
        <v>212</v>
      </c>
      <c r="Q32">
        <v>17.3</v>
      </c>
      <c r="R32">
        <v>132</v>
      </c>
      <c r="S32">
        <v>96</v>
      </c>
      <c r="T32">
        <v>333</v>
      </c>
      <c r="U32">
        <v>96.3</v>
      </c>
      <c r="V32">
        <v>329</v>
      </c>
      <c r="W32">
        <v>115.4</v>
      </c>
      <c r="X32">
        <v>349</v>
      </c>
      <c r="Y32">
        <v>114.2</v>
      </c>
      <c r="Z32">
        <v>350</v>
      </c>
      <c r="AB32">
        <v>2024</v>
      </c>
      <c r="AC32">
        <v>-19.399999999999999</v>
      </c>
    </row>
    <row r="33" spans="1:29" x14ac:dyDescent="0.45">
      <c r="A33" t="s">
        <v>14</v>
      </c>
      <c r="B33">
        <v>3.8</v>
      </c>
      <c r="C33" t="s">
        <v>15</v>
      </c>
      <c r="D33">
        <v>2.2499423321202898</v>
      </c>
      <c r="E33">
        <v>2.2499423321202898</v>
      </c>
      <c r="F33">
        <v>1.8128042458525799</v>
      </c>
      <c r="G33">
        <v>2.2679332721485399</v>
      </c>
      <c r="H33">
        <v>2.1451555455604199</v>
      </c>
      <c r="I33">
        <v>1876.2727960478701</v>
      </c>
      <c r="J33" t="s">
        <v>15</v>
      </c>
      <c r="K33">
        <v>64.599999999999994</v>
      </c>
      <c r="L33">
        <v>330</v>
      </c>
      <c r="M33">
        <v>66</v>
      </c>
      <c r="N33">
        <v>305</v>
      </c>
      <c r="O33">
        <v>18.600000000000001</v>
      </c>
      <c r="P33">
        <v>305</v>
      </c>
      <c r="Q33">
        <v>17.5</v>
      </c>
      <c r="R33">
        <v>183</v>
      </c>
      <c r="S33">
        <v>127.5</v>
      </c>
      <c r="T33">
        <v>1</v>
      </c>
      <c r="U33">
        <v>123</v>
      </c>
      <c r="V33">
        <v>1</v>
      </c>
      <c r="W33">
        <v>91.1</v>
      </c>
      <c r="X33">
        <v>4</v>
      </c>
      <c r="Y33">
        <v>96.4</v>
      </c>
      <c r="Z33">
        <v>9</v>
      </c>
      <c r="AA33">
        <v>1</v>
      </c>
      <c r="AB33">
        <v>2024</v>
      </c>
      <c r="AC33">
        <v>36.4</v>
      </c>
    </row>
    <row r="34" spans="1:29" x14ac:dyDescent="0.45">
      <c r="A34" t="s">
        <v>11</v>
      </c>
      <c r="B34">
        <v>3.7</v>
      </c>
      <c r="C34" t="s">
        <v>8</v>
      </c>
      <c r="D34">
        <v>2.3116968058768399</v>
      </c>
      <c r="E34">
        <v>2.3116968058768399</v>
      </c>
      <c r="F34">
        <v>1.99638689969278</v>
      </c>
      <c r="G34">
        <v>2.2679332721485399</v>
      </c>
      <c r="H34">
        <v>2.22192844589875</v>
      </c>
      <c r="I34">
        <v>1889.56026577393</v>
      </c>
      <c r="J34" t="s">
        <v>8</v>
      </c>
      <c r="K34">
        <v>70</v>
      </c>
      <c r="L34">
        <v>59</v>
      </c>
      <c r="M34">
        <v>70.900000000000006</v>
      </c>
      <c r="N34">
        <v>56</v>
      </c>
      <c r="O34">
        <v>16.3</v>
      </c>
      <c r="P34">
        <v>48</v>
      </c>
      <c r="Q34">
        <v>17.7</v>
      </c>
      <c r="R34">
        <v>234</v>
      </c>
      <c r="S34">
        <v>120.4</v>
      </c>
      <c r="T34">
        <v>10</v>
      </c>
      <c r="U34">
        <v>117.2</v>
      </c>
      <c r="V34">
        <v>12</v>
      </c>
      <c r="W34">
        <v>92.4</v>
      </c>
      <c r="X34">
        <v>6</v>
      </c>
      <c r="Y34">
        <v>96.3</v>
      </c>
      <c r="Z34">
        <v>8</v>
      </c>
      <c r="AA34">
        <v>4</v>
      </c>
      <c r="AB34">
        <v>2024</v>
      </c>
      <c r="AC34">
        <v>28</v>
      </c>
    </row>
    <row r="35" spans="1:29" x14ac:dyDescent="0.45">
      <c r="A35" t="s">
        <v>45</v>
      </c>
      <c r="B35">
        <v>3.7</v>
      </c>
      <c r="C35" t="s">
        <v>19</v>
      </c>
      <c r="D35">
        <v>1.46477830864406</v>
      </c>
      <c r="E35">
        <v>1.46477830864406</v>
      </c>
      <c r="F35">
        <v>1.3783313214837201</v>
      </c>
      <c r="G35">
        <v>1.4834182624279699</v>
      </c>
      <c r="H35">
        <v>1.4478265502999501</v>
      </c>
      <c r="I35">
        <v>1755.5825801931601</v>
      </c>
      <c r="J35" t="s">
        <v>19</v>
      </c>
      <c r="K35">
        <v>65.5</v>
      </c>
      <c r="L35">
        <v>302</v>
      </c>
      <c r="M35">
        <v>66.3</v>
      </c>
      <c r="N35">
        <v>293</v>
      </c>
      <c r="O35">
        <v>18</v>
      </c>
      <c r="P35">
        <v>246</v>
      </c>
      <c r="Q35">
        <v>18.100000000000001</v>
      </c>
      <c r="R35">
        <v>318</v>
      </c>
      <c r="S35">
        <v>107.3</v>
      </c>
      <c r="T35">
        <v>155</v>
      </c>
      <c r="U35">
        <v>102.6</v>
      </c>
      <c r="V35">
        <v>240</v>
      </c>
      <c r="W35">
        <v>94.7</v>
      </c>
      <c r="X35">
        <v>14</v>
      </c>
      <c r="Y35">
        <v>98.3</v>
      </c>
      <c r="Z35">
        <v>28</v>
      </c>
      <c r="AB35">
        <v>2024</v>
      </c>
      <c r="AC35">
        <v>12.6</v>
      </c>
    </row>
    <row r="36" spans="1:29" x14ac:dyDescent="0.45">
      <c r="A36" t="s">
        <v>148</v>
      </c>
      <c r="B36">
        <v>3.7</v>
      </c>
      <c r="C36" t="s">
        <v>55</v>
      </c>
      <c r="D36">
        <v>0.29144330726946699</v>
      </c>
      <c r="E36">
        <v>0.29144330726946699</v>
      </c>
      <c r="F36">
        <v>0.31642492546651502</v>
      </c>
      <c r="G36">
        <v>5.6036786408611698E-2</v>
      </c>
      <c r="H36">
        <v>0.23883708160351499</v>
      </c>
      <c r="I36">
        <v>1546.3367278985299</v>
      </c>
      <c r="J36" t="s">
        <v>55</v>
      </c>
      <c r="K36">
        <v>62.5</v>
      </c>
      <c r="L36">
        <v>356</v>
      </c>
      <c r="M36">
        <v>63.2</v>
      </c>
      <c r="N36">
        <v>356</v>
      </c>
      <c r="O36">
        <v>19.3</v>
      </c>
      <c r="P36">
        <v>343</v>
      </c>
      <c r="Q36">
        <v>18.399999999999999</v>
      </c>
      <c r="R36">
        <v>348</v>
      </c>
      <c r="S36">
        <v>108.7</v>
      </c>
      <c r="T36">
        <v>131</v>
      </c>
      <c r="U36">
        <v>106.7</v>
      </c>
      <c r="V36">
        <v>141</v>
      </c>
      <c r="W36">
        <v>104.1</v>
      </c>
      <c r="X36">
        <v>131</v>
      </c>
      <c r="Y36">
        <v>104.2</v>
      </c>
      <c r="Z36">
        <v>157</v>
      </c>
      <c r="AB36">
        <v>2024</v>
      </c>
      <c r="AC36">
        <v>4.6000000000000103</v>
      </c>
    </row>
    <row r="37" spans="1:29" x14ac:dyDescent="0.45">
      <c r="A37" t="s">
        <v>205</v>
      </c>
      <c r="B37">
        <v>3.7</v>
      </c>
      <c r="C37" t="s">
        <v>126</v>
      </c>
      <c r="D37">
        <v>9.1371415252044196E-3</v>
      </c>
      <c r="E37">
        <v>9.1371415252044196E-3</v>
      </c>
      <c r="F37">
        <v>-9.1278540077124395E-2</v>
      </c>
      <c r="G37">
        <v>-0.36890884385669398</v>
      </c>
      <c r="H37">
        <v>-0.110478275220852</v>
      </c>
      <c r="I37">
        <v>1485.87897251615</v>
      </c>
      <c r="J37" t="s">
        <v>126</v>
      </c>
      <c r="K37">
        <v>66.3</v>
      </c>
      <c r="L37">
        <v>263</v>
      </c>
      <c r="M37">
        <v>68.099999999999994</v>
      </c>
      <c r="N37">
        <v>200</v>
      </c>
      <c r="O37">
        <v>18.3</v>
      </c>
      <c r="P37">
        <v>286</v>
      </c>
      <c r="Q37">
        <v>17.100000000000001</v>
      </c>
      <c r="R37">
        <v>79</v>
      </c>
      <c r="S37">
        <v>99.4</v>
      </c>
      <c r="T37">
        <v>299</v>
      </c>
      <c r="U37">
        <v>95.4</v>
      </c>
      <c r="V37">
        <v>334</v>
      </c>
      <c r="W37">
        <v>109.3</v>
      </c>
      <c r="X37">
        <v>241</v>
      </c>
      <c r="Y37">
        <v>109.4</v>
      </c>
      <c r="Z37">
        <v>282</v>
      </c>
      <c r="AB37">
        <v>2024</v>
      </c>
      <c r="AC37">
        <v>-9.8999999999999897</v>
      </c>
    </row>
    <row r="38" spans="1:29" x14ac:dyDescent="0.45">
      <c r="A38" t="s">
        <v>42</v>
      </c>
      <c r="B38">
        <v>3.7</v>
      </c>
      <c r="C38" t="s">
        <v>8</v>
      </c>
      <c r="D38">
        <v>1.3765576318489801</v>
      </c>
      <c r="E38">
        <v>1.3765576318489801</v>
      </c>
      <c r="F38">
        <v>1.6622881526942299</v>
      </c>
      <c r="G38">
        <v>1.7122351402631399</v>
      </c>
      <c r="H38">
        <v>1.5319096391638301</v>
      </c>
      <c r="I38">
        <v>1770.1352607982799</v>
      </c>
      <c r="J38" t="s">
        <v>8</v>
      </c>
      <c r="K38">
        <v>72.7</v>
      </c>
      <c r="L38">
        <v>12</v>
      </c>
      <c r="M38">
        <v>73.900000000000006</v>
      </c>
      <c r="N38">
        <v>8</v>
      </c>
      <c r="O38">
        <v>15.6</v>
      </c>
      <c r="P38">
        <v>18</v>
      </c>
      <c r="Q38">
        <v>17.100000000000001</v>
      </c>
      <c r="R38">
        <v>71</v>
      </c>
      <c r="S38">
        <v>122.2</v>
      </c>
      <c r="T38">
        <v>7</v>
      </c>
      <c r="U38">
        <v>118.9</v>
      </c>
      <c r="V38">
        <v>5</v>
      </c>
      <c r="W38">
        <v>102.9</v>
      </c>
      <c r="X38">
        <v>109</v>
      </c>
      <c r="Y38">
        <v>106.4</v>
      </c>
      <c r="Z38">
        <v>217</v>
      </c>
      <c r="AA38">
        <v>3</v>
      </c>
      <c r="AB38">
        <v>2024</v>
      </c>
      <c r="AC38">
        <v>19.3</v>
      </c>
    </row>
    <row r="39" spans="1:29" x14ac:dyDescent="0.45">
      <c r="A39" t="s">
        <v>40</v>
      </c>
      <c r="B39">
        <v>3.7</v>
      </c>
      <c r="C39" t="s">
        <v>19</v>
      </c>
      <c r="D39">
        <v>1.57946518847766</v>
      </c>
      <c r="E39">
        <v>1.57946518847766</v>
      </c>
      <c r="F39">
        <v>1.40218261115587</v>
      </c>
      <c r="G39">
        <v>1.6032747222463899</v>
      </c>
      <c r="H39">
        <v>1.5410969275894</v>
      </c>
      <c r="I39">
        <v>1771.7253507425401</v>
      </c>
      <c r="J39" t="s">
        <v>19</v>
      </c>
      <c r="K39">
        <v>71.8</v>
      </c>
      <c r="L39">
        <v>19</v>
      </c>
      <c r="M39">
        <v>72.7</v>
      </c>
      <c r="N39">
        <v>21</v>
      </c>
      <c r="O39">
        <v>15.4</v>
      </c>
      <c r="P39">
        <v>16</v>
      </c>
      <c r="Q39">
        <v>17.600000000000001</v>
      </c>
      <c r="R39">
        <v>208</v>
      </c>
      <c r="S39">
        <v>119.6</v>
      </c>
      <c r="T39">
        <v>16</v>
      </c>
      <c r="U39">
        <v>113.9</v>
      </c>
      <c r="V39">
        <v>27</v>
      </c>
      <c r="W39">
        <v>105.4</v>
      </c>
      <c r="X39">
        <v>157</v>
      </c>
      <c r="Y39">
        <v>109.5</v>
      </c>
      <c r="Z39">
        <v>287</v>
      </c>
      <c r="AB39">
        <v>2024</v>
      </c>
      <c r="AC39">
        <v>14.2</v>
      </c>
    </row>
    <row r="40" spans="1:29" x14ac:dyDescent="0.45">
      <c r="A40" t="s">
        <v>25</v>
      </c>
      <c r="B40">
        <v>3.7</v>
      </c>
      <c r="C40" t="s">
        <v>4</v>
      </c>
      <c r="D40">
        <v>1.78237274510635</v>
      </c>
      <c r="E40">
        <v>1.78237274510635</v>
      </c>
      <c r="F40">
        <v>1.5913667042372599</v>
      </c>
      <c r="G40">
        <v>2.0609084779167199</v>
      </c>
      <c r="H40">
        <v>1.8042551680916701</v>
      </c>
      <c r="I40">
        <v>1817.27146321747</v>
      </c>
      <c r="J40" t="s">
        <v>4</v>
      </c>
      <c r="K40">
        <v>67.5</v>
      </c>
      <c r="L40">
        <v>181</v>
      </c>
      <c r="M40">
        <v>68.400000000000006</v>
      </c>
      <c r="N40">
        <v>180</v>
      </c>
      <c r="O40">
        <v>17.2</v>
      </c>
      <c r="P40">
        <v>135</v>
      </c>
      <c r="Q40">
        <v>18</v>
      </c>
      <c r="R40">
        <v>299</v>
      </c>
      <c r="S40">
        <v>112</v>
      </c>
      <c r="T40">
        <v>79</v>
      </c>
      <c r="U40">
        <v>107.8</v>
      </c>
      <c r="V40">
        <v>120</v>
      </c>
      <c r="W40">
        <v>95.5</v>
      </c>
      <c r="X40">
        <v>19</v>
      </c>
      <c r="Y40">
        <v>98.6</v>
      </c>
      <c r="Z40">
        <v>32</v>
      </c>
      <c r="AB40">
        <v>2024</v>
      </c>
      <c r="AC40">
        <v>16.5</v>
      </c>
    </row>
    <row r="41" spans="1:29" x14ac:dyDescent="0.45">
      <c r="A41" t="s">
        <v>54</v>
      </c>
      <c r="B41">
        <v>3.7</v>
      </c>
      <c r="C41" t="s">
        <v>55</v>
      </c>
      <c r="D41">
        <v>1.3942017672079901</v>
      </c>
      <c r="E41">
        <v>1.3942017672079901</v>
      </c>
      <c r="F41">
        <v>1.51610865765808</v>
      </c>
      <c r="G41">
        <v>1.17832909198109</v>
      </c>
      <c r="H41">
        <v>1.3707103210137901</v>
      </c>
      <c r="I41">
        <v>1742.23568880946</v>
      </c>
      <c r="J41" t="s">
        <v>55</v>
      </c>
      <c r="K41">
        <v>71.599999999999994</v>
      </c>
      <c r="L41">
        <v>20</v>
      </c>
      <c r="M41">
        <v>72</v>
      </c>
      <c r="N41">
        <v>31</v>
      </c>
      <c r="O41">
        <v>15.6</v>
      </c>
      <c r="P41">
        <v>22</v>
      </c>
      <c r="Q41">
        <v>17.600000000000001</v>
      </c>
      <c r="R41">
        <v>213</v>
      </c>
      <c r="S41">
        <v>113.2</v>
      </c>
      <c r="T41">
        <v>68</v>
      </c>
      <c r="U41">
        <v>110.7</v>
      </c>
      <c r="V41">
        <v>61</v>
      </c>
      <c r="W41">
        <v>102.6</v>
      </c>
      <c r="X41">
        <v>104</v>
      </c>
      <c r="Y41">
        <v>104.1</v>
      </c>
      <c r="Z41">
        <v>155</v>
      </c>
      <c r="AB41">
        <v>2024</v>
      </c>
      <c r="AC41">
        <v>10.6</v>
      </c>
    </row>
    <row r="42" spans="1:29" x14ac:dyDescent="0.45">
      <c r="A42" t="s">
        <v>48</v>
      </c>
      <c r="B42">
        <v>3.7</v>
      </c>
      <c r="C42" t="s">
        <v>4</v>
      </c>
      <c r="D42">
        <v>1.3236252257719301</v>
      </c>
      <c r="E42">
        <v>1.3236252257719301</v>
      </c>
      <c r="F42">
        <v>1.5745623865137</v>
      </c>
      <c r="G42">
        <v>1.4725222206263</v>
      </c>
      <c r="H42">
        <v>1.4235837646709599</v>
      </c>
      <c r="I42">
        <v>1751.38676007043</v>
      </c>
      <c r="J42" t="s">
        <v>4</v>
      </c>
      <c r="K42">
        <v>67.7</v>
      </c>
      <c r="L42">
        <v>166</v>
      </c>
      <c r="M42">
        <v>68.5</v>
      </c>
      <c r="N42">
        <v>171</v>
      </c>
      <c r="O42">
        <v>17.7</v>
      </c>
      <c r="P42">
        <v>201</v>
      </c>
      <c r="Q42">
        <v>17.399999999999999</v>
      </c>
      <c r="R42">
        <v>151</v>
      </c>
      <c r="S42">
        <v>108.3</v>
      </c>
      <c r="T42">
        <v>139</v>
      </c>
      <c r="U42">
        <v>102.7</v>
      </c>
      <c r="V42">
        <v>238</v>
      </c>
      <c r="W42">
        <v>96.8</v>
      </c>
      <c r="X42">
        <v>25</v>
      </c>
      <c r="Y42">
        <v>101.1</v>
      </c>
      <c r="Z42">
        <v>75</v>
      </c>
      <c r="AB42">
        <v>2024</v>
      </c>
      <c r="AC42">
        <v>11.5</v>
      </c>
    </row>
    <row r="43" spans="1:29" x14ac:dyDescent="0.45">
      <c r="A43" t="s">
        <v>78</v>
      </c>
      <c r="B43">
        <v>3.7</v>
      </c>
      <c r="C43" t="s">
        <v>6</v>
      </c>
      <c r="D43">
        <v>0.97956458627110599</v>
      </c>
      <c r="E43">
        <v>0.97956458627110599</v>
      </c>
      <c r="F43">
        <v>1.2321518264475699</v>
      </c>
      <c r="G43">
        <v>1.06936867396434</v>
      </c>
      <c r="H43">
        <v>1.06516241823853</v>
      </c>
      <c r="I43">
        <v>1689.3529855366301</v>
      </c>
      <c r="J43" t="s">
        <v>55</v>
      </c>
      <c r="K43">
        <v>67.7</v>
      </c>
      <c r="L43">
        <v>165</v>
      </c>
      <c r="M43">
        <v>68.5</v>
      </c>
      <c r="N43">
        <v>179</v>
      </c>
      <c r="O43">
        <v>16.600000000000001</v>
      </c>
      <c r="P43">
        <v>73</v>
      </c>
      <c r="Q43">
        <v>18.3</v>
      </c>
      <c r="R43">
        <v>333</v>
      </c>
      <c r="S43">
        <v>111.9</v>
      </c>
      <c r="T43">
        <v>80</v>
      </c>
      <c r="U43">
        <v>111.4</v>
      </c>
      <c r="V43">
        <v>52</v>
      </c>
      <c r="W43">
        <v>100.8</v>
      </c>
      <c r="X43">
        <v>77</v>
      </c>
      <c r="Y43">
        <v>100.5</v>
      </c>
      <c r="Z43">
        <v>57</v>
      </c>
      <c r="AB43">
        <v>2024</v>
      </c>
      <c r="AC43">
        <v>11.1</v>
      </c>
    </row>
    <row r="44" spans="1:29" x14ac:dyDescent="0.45">
      <c r="A44" t="s">
        <v>28</v>
      </c>
      <c r="B44">
        <v>3.7</v>
      </c>
      <c r="C44" t="s">
        <v>15</v>
      </c>
      <c r="D44">
        <v>1.6941520683112701</v>
      </c>
      <c r="E44">
        <v>1.6941520683112701</v>
      </c>
      <c r="F44">
        <v>1.6379851340510101</v>
      </c>
      <c r="G44">
        <v>1.7776113910731799</v>
      </c>
      <c r="H44">
        <v>1.70097516543668</v>
      </c>
      <c r="I44">
        <v>1799.3962767579501</v>
      </c>
      <c r="J44" t="s">
        <v>15</v>
      </c>
      <c r="K44">
        <v>69.099999999999994</v>
      </c>
      <c r="L44">
        <v>92</v>
      </c>
      <c r="M44">
        <v>69.5</v>
      </c>
      <c r="N44">
        <v>112</v>
      </c>
      <c r="O44">
        <v>15.3</v>
      </c>
      <c r="P44">
        <v>9</v>
      </c>
      <c r="Q44">
        <v>19.100000000000001</v>
      </c>
      <c r="R44">
        <v>361</v>
      </c>
      <c r="S44">
        <v>118.2</v>
      </c>
      <c r="T44">
        <v>21</v>
      </c>
      <c r="U44">
        <v>111.9</v>
      </c>
      <c r="V44">
        <v>45</v>
      </c>
      <c r="W44">
        <v>95.2</v>
      </c>
      <c r="X44">
        <v>17</v>
      </c>
      <c r="Y44">
        <v>100.6</v>
      </c>
      <c r="Z44">
        <v>59</v>
      </c>
      <c r="AA44">
        <v>2</v>
      </c>
      <c r="AB44">
        <v>2024</v>
      </c>
      <c r="AC44">
        <v>23</v>
      </c>
    </row>
    <row r="45" spans="1:29" x14ac:dyDescent="0.45">
      <c r="A45" t="s">
        <v>259</v>
      </c>
      <c r="B45">
        <v>3.7</v>
      </c>
      <c r="C45" t="s">
        <v>70</v>
      </c>
      <c r="D45">
        <v>-0.35256763333463098</v>
      </c>
      <c r="E45">
        <v>-0.35256763333463098</v>
      </c>
      <c r="F45">
        <v>-0.68743429776902898</v>
      </c>
      <c r="G45">
        <v>-0.47786926187343898</v>
      </c>
      <c r="H45">
        <v>-0.46760970657793299</v>
      </c>
      <c r="I45">
        <v>1424.0684500340201</v>
      </c>
      <c r="J45" t="s">
        <v>70</v>
      </c>
      <c r="K45">
        <v>61.9</v>
      </c>
      <c r="L45">
        <v>359</v>
      </c>
      <c r="M45">
        <v>63.4</v>
      </c>
      <c r="N45">
        <v>355</v>
      </c>
      <c r="O45">
        <v>20.5</v>
      </c>
      <c r="P45">
        <v>362</v>
      </c>
      <c r="Q45">
        <v>17.2</v>
      </c>
      <c r="R45">
        <v>95</v>
      </c>
      <c r="S45">
        <v>105.9</v>
      </c>
      <c r="T45">
        <v>181</v>
      </c>
      <c r="U45">
        <v>103.5</v>
      </c>
      <c r="V45">
        <v>219</v>
      </c>
      <c r="W45">
        <v>113.4</v>
      </c>
      <c r="X45">
        <v>327</v>
      </c>
      <c r="Y45">
        <v>114</v>
      </c>
      <c r="Z45">
        <v>346</v>
      </c>
      <c r="AB45">
        <v>2024</v>
      </c>
      <c r="AC45">
        <v>-7.5</v>
      </c>
    </row>
    <row r="46" spans="1:29" x14ac:dyDescent="0.45">
      <c r="A46" t="s">
        <v>212</v>
      </c>
      <c r="B46">
        <v>3.6</v>
      </c>
      <c r="C46" t="s">
        <v>106</v>
      </c>
      <c r="D46">
        <v>-0.29963522725758202</v>
      </c>
      <c r="E46">
        <v>-0.29963522725758202</v>
      </c>
      <c r="F46">
        <v>-0.11739750918401599</v>
      </c>
      <c r="G46">
        <v>-0.12919592421985501</v>
      </c>
      <c r="H46">
        <v>-0.211465971979759</v>
      </c>
      <c r="I46">
        <v>1468.4005268996</v>
      </c>
      <c r="J46" t="s">
        <v>106</v>
      </c>
      <c r="K46">
        <v>63.8</v>
      </c>
      <c r="L46">
        <v>343</v>
      </c>
      <c r="M46">
        <v>65.2</v>
      </c>
      <c r="N46">
        <v>339</v>
      </c>
      <c r="O46">
        <v>18.600000000000001</v>
      </c>
      <c r="P46">
        <v>306</v>
      </c>
      <c r="Q46">
        <v>18</v>
      </c>
      <c r="R46">
        <v>308</v>
      </c>
      <c r="S46">
        <v>102.7</v>
      </c>
      <c r="T46">
        <v>243</v>
      </c>
      <c r="U46">
        <v>101.8</v>
      </c>
      <c r="V46">
        <v>255</v>
      </c>
      <c r="W46">
        <v>104.6</v>
      </c>
      <c r="X46">
        <v>142</v>
      </c>
      <c r="Y46">
        <v>104.7</v>
      </c>
      <c r="Z46">
        <v>173</v>
      </c>
      <c r="AB46">
        <v>2024</v>
      </c>
      <c r="AC46">
        <v>-1.8999999999999899</v>
      </c>
    </row>
    <row r="47" spans="1:29" x14ac:dyDescent="0.45">
      <c r="A47" t="s">
        <v>68</v>
      </c>
      <c r="B47">
        <v>3.6</v>
      </c>
      <c r="C47" t="s">
        <v>6</v>
      </c>
      <c r="D47">
        <v>1.09425146610471</v>
      </c>
      <c r="E47">
        <v>1.09425146610471</v>
      </c>
      <c r="F47">
        <v>1.1486903817538801</v>
      </c>
      <c r="G47">
        <v>1.3962499280145799</v>
      </c>
      <c r="H47">
        <v>1.18336081049447</v>
      </c>
      <c r="I47">
        <v>1709.8101722763299</v>
      </c>
      <c r="J47" t="s">
        <v>6</v>
      </c>
      <c r="K47">
        <v>69.900000000000006</v>
      </c>
      <c r="L47">
        <v>60</v>
      </c>
      <c r="M47">
        <v>70.400000000000006</v>
      </c>
      <c r="N47">
        <v>70</v>
      </c>
      <c r="O47">
        <v>17.100000000000001</v>
      </c>
      <c r="P47">
        <v>121</v>
      </c>
      <c r="Q47">
        <v>16.899999999999999</v>
      </c>
      <c r="R47">
        <v>47</v>
      </c>
      <c r="S47">
        <v>105.9</v>
      </c>
      <c r="T47">
        <v>184</v>
      </c>
      <c r="U47">
        <v>101.4</v>
      </c>
      <c r="V47">
        <v>259</v>
      </c>
      <c r="W47">
        <v>108.2</v>
      </c>
      <c r="X47">
        <v>214</v>
      </c>
      <c r="Y47">
        <v>112.1</v>
      </c>
      <c r="Z47">
        <v>330</v>
      </c>
      <c r="AB47">
        <v>2024</v>
      </c>
      <c r="AC47">
        <v>-2.2999999999999998</v>
      </c>
    </row>
    <row r="48" spans="1:29" x14ac:dyDescent="0.45">
      <c r="A48" t="s">
        <v>39</v>
      </c>
      <c r="B48">
        <v>3.6</v>
      </c>
      <c r="C48" t="s">
        <v>19</v>
      </c>
      <c r="D48">
        <v>1.59710932383668</v>
      </c>
      <c r="E48">
        <v>1.59710932383668</v>
      </c>
      <c r="F48">
        <v>1.3899859289371601</v>
      </c>
      <c r="G48">
        <v>1.6032747222463899</v>
      </c>
      <c r="H48">
        <v>1.5468698247142301</v>
      </c>
      <c r="I48">
        <v>1772.7244949124099</v>
      </c>
      <c r="J48" t="s">
        <v>425</v>
      </c>
      <c r="K48">
        <v>67.3</v>
      </c>
      <c r="L48">
        <v>195</v>
      </c>
      <c r="M48">
        <v>68.400000000000006</v>
      </c>
      <c r="N48">
        <v>184</v>
      </c>
      <c r="O48">
        <v>18.100000000000001</v>
      </c>
      <c r="P48">
        <v>249</v>
      </c>
      <c r="Q48">
        <v>16.899999999999999</v>
      </c>
      <c r="R48">
        <v>45</v>
      </c>
      <c r="S48">
        <v>114.7</v>
      </c>
      <c r="T48">
        <v>44</v>
      </c>
      <c r="U48">
        <v>109.6</v>
      </c>
      <c r="V48">
        <v>89</v>
      </c>
      <c r="W48">
        <v>100.5</v>
      </c>
      <c r="X48">
        <v>70</v>
      </c>
      <c r="Y48">
        <v>104.6</v>
      </c>
      <c r="Z48">
        <v>168</v>
      </c>
      <c r="AA48">
        <v>11</v>
      </c>
      <c r="AB48">
        <v>2024</v>
      </c>
      <c r="AC48">
        <v>14.2</v>
      </c>
    </row>
    <row r="49" spans="1:29" x14ac:dyDescent="0.45">
      <c r="A49" t="s">
        <v>98</v>
      </c>
      <c r="B49">
        <v>3.6</v>
      </c>
      <c r="C49" t="s">
        <v>4</v>
      </c>
      <c r="D49">
        <v>0.82076736803995998</v>
      </c>
      <c r="E49">
        <v>0.82076736803995998</v>
      </c>
      <c r="F49">
        <v>0.76131471990810196</v>
      </c>
      <c r="G49">
        <v>0.96040825594759605</v>
      </c>
      <c r="H49">
        <v>0.84081442798390404</v>
      </c>
      <c r="I49">
        <v>1650.5239571233101</v>
      </c>
      <c r="J49" t="s">
        <v>4</v>
      </c>
      <c r="K49">
        <v>67.2</v>
      </c>
      <c r="L49">
        <v>205</v>
      </c>
      <c r="M49">
        <v>68.099999999999994</v>
      </c>
      <c r="N49">
        <v>202</v>
      </c>
      <c r="O49">
        <v>17.7</v>
      </c>
      <c r="P49">
        <v>209</v>
      </c>
      <c r="Q49">
        <v>17.600000000000001</v>
      </c>
      <c r="R49">
        <v>197</v>
      </c>
      <c r="S49">
        <v>108.8</v>
      </c>
      <c r="T49">
        <v>129</v>
      </c>
      <c r="U49">
        <v>103.1</v>
      </c>
      <c r="V49">
        <v>227</v>
      </c>
      <c r="W49">
        <v>103.9</v>
      </c>
      <c r="X49">
        <v>127</v>
      </c>
      <c r="Y49">
        <v>106.1</v>
      </c>
      <c r="Z49">
        <v>210</v>
      </c>
      <c r="AB49">
        <v>2024</v>
      </c>
      <c r="AC49">
        <v>4.8999999999999897</v>
      </c>
    </row>
    <row r="50" spans="1:29" x14ac:dyDescent="0.45">
      <c r="A50" t="s">
        <v>65</v>
      </c>
      <c r="B50">
        <v>3.6</v>
      </c>
      <c r="C50" t="s">
        <v>6</v>
      </c>
      <c r="D50">
        <v>1.2706928196948799</v>
      </c>
      <c r="E50">
        <v>1.2706928196948799</v>
      </c>
      <c r="F50">
        <v>1.2017956395921101</v>
      </c>
      <c r="G50">
        <v>1.1129528411710401</v>
      </c>
      <c r="H50">
        <v>1.2140335300382299</v>
      </c>
      <c r="I50">
        <v>1715.1188532113699</v>
      </c>
      <c r="J50" t="s">
        <v>6</v>
      </c>
      <c r="K50">
        <v>68</v>
      </c>
      <c r="L50">
        <v>150</v>
      </c>
      <c r="M50">
        <v>68.5</v>
      </c>
      <c r="N50">
        <v>168</v>
      </c>
      <c r="O50">
        <v>17.100000000000001</v>
      </c>
      <c r="P50">
        <v>113</v>
      </c>
      <c r="Q50">
        <v>18</v>
      </c>
      <c r="R50">
        <v>306</v>
      </c>
      <c r="S50">
        <v>114.3</v>
      </c>
      <c r="T50">
        <v>48</v>
      </c>
      <c r="U50">
        <v>109</v>
      </c>
      <c r="V50">
        <v>101</v>
      </c>
      <c r="W50">
        <v>98.4</v>
      </c>
      <c r="X50">
        <v>38</v>
      </c>
      <c r="Y50">
        <v>103.5</v>
      </c>
      <c r="Z50">
        <v>137</v>
      </c>
      <c r="AA50">
        <v>11</v>
      </c>
      <c r="AB50">
        <v>2024</v>
      </c>
      <c r="AC50">
        <v>15.9</v>
      </c>
    </row>
    <row r="51" spans="1:29" x14ac:dyDescent="0.45">
      <c r="A51" t="s">
        <v>207</v>
      </c>
      <c r="B51">
        <v>3.6</v>
      </c>
      <c r="C51" t="s">
        <v>208</v>
      </c>
      <c r="D51">
        <v>-0.14083800902643401</v>
      </c>
      <c r="E51">
        <v>-0.14083800902643401</v>
      </c>
      <c r="F51">
        <v>-0.19840154827511899</v>
      </c>
      <c r="G51">
        <v>-6.3819673409807806E-2</v>
      </c>
      <c r="H51">
        <v>-0.13597430993444901</v>
      </c>
      <c r="I51">
        <v>1481.4662463080999</v>
      </c>
      <c r="J51" t="s">
        <v>208</v>
      </c>
      <c r="K51">
        <v>68</v>
      </c>
      <c r="L51">
        <v>153</v>
      </c>
      <c r="M51">
        <v>68.099999999999994</v>
      </c>
      <c r="N51">
        <v>205</v>
      </c>
      <c r="O51">
        <v>17.3</v>
      </c>
      <c r="P51">
        <v>153</v>
      </c>
      <c r="Q51">
        <v>17.899999999999999</v>
      </c>
      <c r="R51">
        <v>275</v>
      </c>
      <c r="S51">
        <v>108.8</v>
      </c>
      <c r="T51">
        <v>128</v>
      </c>
      <c r="U51">
        <v>109.8</v>
      </c>
      <c r="V51">
        <v>86</v>
      </c>
      <c r="W51">
        <v>106.1</v>
      </c>
      <c r="X51">
        <v>175</v>
      </c>
      <c r="Y51">
        <v>104.7</v>
      </c>
      <c r="Z51">
        <v>174</v>
      </c>
      <c r="AA51">
        <v>15</v>
      </c>
      <c r="AB51">
        <v>2024</v>
      </c>
      <c r="AC51">
        <v>2.7</v>
      </c>
    </row>
    <row r="52" spans="1:29" x14ac:dyDescent="0.45">
      <c r="A52" t="s">
        <v>348</v>
      </c>
      <c r="B52">
        <v>3.6</v>
      </c>
      <c r="C52" t="s">
        <v>208</v>
      </c>
      <c r="D52">
        <v>-1.08479925073381</v>
      </c>
      <c r="E52">
        <v>-1.08479925073381</v>
      </c>
      <c r="F52">
        <v>-1.2469458013282699</v>
      </c>
      <c r="G52">
        <v>-0.88102280853539605</v>
      </c>
      <c r="H52">
        <v>-1.07439177783282</v>
      </c>
      <c r="I52">
        <v>1319.04964305158</v>
      </c>
      <c r="J52" t="s">
        <v>208</v>
      </c>
      <c r="K52">
        <v>70.5</v>
      </c>
      <c r="L52">
        <v>47</v>
      </c>
      <c r="M52">
        <v>70.5</v>
      </c>
      <c r="N52">
        <v>68</v>
      </c>
      <c r="O52">
        <v>16.8</v>
      </c>
      <c r="P52">
        <v>82</v>
      </c>
      <c r="Q52">
        <v>17.2</v>
      </c>
      <c r="R52">
        <v>118</v>
      </c>
      <c r="S52">
        <v>107.8</v>
      </c>
      <c r="T52">
        <v>144</v>
      </c>
      <c r="U52">
        <v>110.3</v>
      </c>
      <c r="V52">
        <v>71</v>
      </c>
      <c r="W52">
        <v>115.8</v>
      </c>
      <c r="X52">
        <v>351</v>
      </c>
      <c r="Y52">
        <v>114.1</v>
      </c>
      <c r="Z52">
        <v>348</v>
      </c>
      <c r="AB52">
        <v>2024</v>
      </c>
      <c r="AC52">
        <v>-8</v>
      </c>
    </row>
    <row r="53" spans="1:29" x14ac:dyDescent="0.45">
      <c r="A53" t="s">
        <v>64</v>
      </c>
      <c r="B53">
        <v>3.6</v>
      </c>
      <c r="C53" t="s">
        <v>8</v>
      </c>
      <c r="D53">
        <v>1.27951488737438</v>
      </c>
      <c r="E53">
        <v>1.27951488737438</v>
      </c>
      <c r="F53">
        <v>1.1483651368947201</v>
      </c>
      <c r="G53">
        <v>1.1674330501794099</v>
      </c>
      <c r="H53">
        <v>1.2187069904557299</v>
      </c>
      <c r="I53">
        <v>1715.9277123731199</v>
      </c>
      <c r="J53" t="s">
        <v>8</v>
      </c>
      <c r="K53">
        <v>66.7</v>
      </c>
      <c r="L53">
        <v>239</v>
      </c>
      <c r="M53">
        <v>68.5</v>
      </c>
      <c r="N53">
        <v>178</v>
      </c>
      <c r="O53">
        <v>17.100000000000001</v>
      </c>
      <c r="P53">
        <v>117</v>
      </c>
      <c r="Q53">
        <v>17.7</v>
      </c>
      <c r="R53">
        <v>242</v>
      </c>
      <c r="S53">
        <v>108.4</v>
      </c>
      <c r="T53">
        <v>136</v>
      </c>
      <c r="U53">
        <v>105</v>
      </c>
      <c r="V53">
        <v>186</v>
      </c>
      <c r="W53">
        <v>106.6</v>
      </c>
      <c r="X53">
        <v>181</v>
      </c>
      <c r="Y53">
        <v>110.7</v>
      </c>
      <c r="Z53">
        <v>309</v>
      </c>
      <c r="AB53">
        <v>2024</v>
      </c>
      <c r="AC53">
        <v>1.80000000000001</v>
      </c>
    </row>
    <row r="54" spans="1:29" x14ac:dyDescent="0.45">
      <c r="A54" t="s">
        <v>69</v>
      </c>
      <c r="B54">
        <v>3.6</v>
      </c>
      <c r="C54" t="s">
        <v>70</v>
      </c>
      <c r="D54">
        <v>1.3589134964899601</v>
      </c>
      <c r="E54">
        <v>1.3589134964899601</v>
      </c>
      <c r="F54">
        <v>1.0576940978228599</v>
      </c>
      <c r="G54">
        <v>0.88413596333587396</v>
      </c>
      <c r="H54">
        <v>1.1649142635346601</v>
      </c>
      <c r="I54">
        <v>1706.61753616126</v>
      </c>
      <c r="J54" t="s">
        <v>70</v>
      </c>
      <c r="K54">
        <v>66.599999999999994</v>
      </c>
      <c r="L54">
        <v>243</v>
      </c>
      <c r="M54">
        <v>66.400000000000006</v>
      </c>
      <c r="N54">
        <v>285</v>
      </c>
      <c r="O54">
        <v>18.899999999999999</v>
      </c>
      <c r="P54">
        <v>323</v>
      </c>
      <c r="Q54">
        <v>17.399999999999999</v>
      </c>
      <c r="R54">
        <v>152</v>
      </c>
      <c r="S54">
        <v>113.4</v>
      </c>
      <c r="T54">
        <v>63</v>
      </c>
      <c r="U54">
        <v>110.4</v>
      </c>
      <c r="V54">
        <v>68</v>
      </c>
      <c r="W54">
        <v>97.4</v>
      </c>
      <c r="X54">
        <v>29</v>
      </c>
      <c r="Y54">
        <v>100.8</v>
      </c>
      <c r="Z54">
        <v>67</v>
      </c>
      <c r="AA54">
        <v>10</v>
      </c>
      <c r="AB54">
        <v>2024</v>
      </c>
      <c r="AC54">
        <v>16</v>
      </c>
    </row>
    <row r="55" spans="1:29" x14ac:dyDescent="0.45">
      <c r="A55" t="s">
        <v>18</v>
      </c>
      <c r="B55">
        <v>3.6</v>
      </c>
      <c r="C55" t="s">
        <v>19</v>
      </c>
      <c r="D55">
        <v>2.0558568431711102</v>
      </c>
      <c r="E55">
        <v>2.0558568431711102</v>
      </c>
      <c r="F55">
        <v>1.78895295618043</v>
      </c>
      <c r="G55">
        <v>2.1589728541317901</v>
      </c>
      <c r="H55">
        <v>2.0149098741636098</v>
      </c>
      <c r="I55">
        <v>1853.73052647087</v>
      </c>
      <c r="J55" t="s">
        <v>19</v>
      </c>
      <c r="K55">
        <v>67</v>
      </c>
      <c r="L55">
        <v>218</v>
      </c>
      <c r="M55">
        <v>68.3</v>
      </c>
      <c r="N55">
        <v>190</v>
      </c>
      <c r="O55">
        <v>18</v>
      </c>
      <c r="P55">
        <v>244</v>
      </c>
      <c r="Q55">
        <v>17.2</v>
      </c>
      <c r="R55">
        <v>117</v>
      </c>
      <c r="S55">
        <v>125.2</v>
      </c>
      <c r="T55">
        <v>4</v>
      </c>
      <c r="U55">
        <v>119.3</v>
      </c>
      <c r="V55">
        <v>4</v>
      </c>
      <c r="W55">
        <v>94.6</v>
      </c>
      <c r="X55">
        <v>12</v>
      </c>
      <c r="Y55">
        <v>100.3</v>
      </c>
      <c r="Z55">
        <v>52</v>
      </c>
      <c r="AA55">
        <v>1</v>
      </c>
      <c r="AB55">
        <v>2024</v>
      </c>
      <c r="AC55">
        <v>30.6</v>
      </c>
    </row>
    <row r="56" spans="1:29" x14ac:dyDescent="0.45">
      <c r="A56" t="s">
        <v>130</v>
      </c>
      <c r="B56">
        <v>3.6</v>
      </c>
      <c r="C56" t="s">
        <v>126</v>
      </c>
      <c r="D56">
        <v>0.49435086389815502</v>
      </c>
      <c r="E56">
        <v>0.49435086389815502</v>
      </c>
      <c r="F56">
        <v>0.47163899992392899</v>
      </c>
      <c r="G56">
        <v>0.26306158064042701</v>
      </c>
      <c r="H56">
        <v>0.430850577090167</v>
      </c>
      <c r="I56">
        <v>1579.5694636298799</v>
      </c>
      <c r="J56" t="s">
        <v>126</v>
      </c>
      <c r="K56">
        <v>65.8</v>
      </c>
      <c r="L56">
        <v>281</v>
      </c>
      <c r="M56">
        <v>66.8</v>
      </c>
      <c r="N56">
        <v>272</v>
      </c>
      <c r="O56">
        <v>18.3</v>
      </c>
      <c r="P56">
        <v>277</v>
      </c>
      <c r="Q56">
        <v>17.600000000000001</v>
      </c>
      <c r="R56">
        <v>191</v>
      </c>
      <c r="S56">
        <v>108.8</v>
      </c>
      <c r="T56">
        <v>127</v>
      </c>
      <c r="U56">
        <v>107.2</v>
      </c>
      <c r="V56">
        <v>135</v>
      </c>
      <c r="W56">
        <v>100.5</v>
      </c>
      <c r="X56">
        <v>69</v>
      </c>
      <c r="Y56">
        <v>97.3</v>
      </c>
      <c r="Z56">
        <v>16</v>
      </c>
      <c r="AB56">
        <v>2024</v>
      </c>
      <c r="AC56">
        <v>8.3000000000000007</v>
      </c>
    </row>
    <row r="57" spans="1:29" x14ac:dyDescent="0.45">
      <c r="A57" t="s">
        <v>176</v>
      </c>
      <c r="B57">
        <v>3.6</v>
      </c>
      <c r="C57" t="s">
        <v>126</v>
      </c>
      <c r="D57">
        <v>-7.9083535269877506E-2</v>
      </c>
      <c r="E57">
        <v>-7.9083535269877506E-2</v>
      </c>
      <c r="F57">
        <v>0.27303184050615598</v>
      </c>
      <c r="G57">
        <v>0.110516995416984</v>
      </c>
      <c r="H57">
        <v>5.6345441345846403E-2</v>
      </c>
      <c r="I57">
        <v>1514.75198726093</v>
      </c>
      <c r="J57" t="s">
        <v>126</v>
      </c>
      <c r="K57">
        <v>69.8</v>
      </c>
      <c r="L57">
        <v>63</v>
      </c>
      <c r="M57">
        <v>70.3</v>
      </c>
      <c r="N57">
        <v>73</v>
      </c>
      <c r="O57">
        <v>17</v>
      </c>
      <c r="P57">
        <v>104</v>
      </c>
      <c r="Q57">
        <v>17.100000000000001</v>
      </c>
      <c r="R57">
        <v>85</v>
      </c>
      <c r="S57">
        <v>98.4</v>
      </c>
      <c r="T57">
        <v>307</v>
      </c>
      <c r="U57">
        <v>97.1</v>
      </c>
      <c r="V57">
        <v>323</v>
      </c>
      <c r="W57">
        <v>99.5</v>
      </c>
      <c r="X57">
        <v>55</v>
      </c>
      <c r="Y57">
        <v>97.3</v>
      </c>
      <c r="Z57">
        <v>19</v>
      </c>
      <c r="AB57">
        <v>2024</v>
      </c>
      <c r="AC57">
        <v>-1.0999999999999901</v>
      </c>
    </row>
    <row r="58" spans="1:29" x14ac:dyDescent="0.45">
      <c r="A58" t="s">
        <v>63</v>
      </c>
      <c r="B58">
        <v>3.5</v>
      </c>
      <c r="C58" t="s">
        <v>19</v>
      </c>
      <c r="D58">
        <v>1.2089383459383201</v>
      </c>
      <c r="E58">
        <v>1.2089383459383201</v>
      </c>
      <c r="F58">
        <v>1.35664833087267</v>
      </c>
      <c r="G58">
        <v>1.18922513378276</v>
      </c>
      <c r="H58">
        <v>1.24093753913302</v>
      </c>
      <c r="I58">
        <v>1719.77526458545</v>
      </c>
      <c r="J58" t="s">
        <v>19</v>
      </c>
      <c r="K58">
        <v>69</v>
      </c>
      <c r="L58">
        <v>95</v>
      </c>
      <c r="M58">
        <v>69.400000000000006</v>
      </c>
      <c r="N58">
        <v>119</v>
      </c>
      <c r="O58">
        <v>16.3</v>
      </c>
      <c r="P58">
        <v>44</v>
      </c>
      <c r="Q58">
        <v>18.2</v>
      </c>
      <c r="R58">
        <v>325</v>
      </c>
      <c r="S58">
        <v>116.2</v>
      </c>
      <c r="T58">
        <v>32</v>
      </c>
      <c r="U58">
        <v>111</v>
      </c>
      <c r="V58">
        <v>57</v>
      </c>
      <c r="W58">
        <v>98.7</v>
      </c>
      <c r="X58">
        <v>43</v>
      </c>
      <c r="Y58">
        <v>101.2</v>
      </c>
      <c r="Z58">
        <v>76</v>
      </c>
      <c r="AA58">
        <v>8</v>
      </c>
      <c r="AB58">
        <v>2024</v>
      </c>
      <c r="AC58">
        <v>17.5</v>
      </c>
    </row>
    <row r="59" spans="1:29" x14ac:dyDescent="0.45">
      <c r="A59" t="s">
        <v>60</v>
      </c>
      <c r="B59">
        <v>3.5</v>
      </c>
      <c r="C59" t="s">
        <v>61</v>
      </c>
      <c r="D59">
        <v>1.2354045489768399</v>
      </c>
      <c r="E59">
        <v>1.2354045489768399</v>
      </c>
      <c r="F59">
        <v>1.2644956207757201</v>
      </c>
      <c r="G59">
        <v>1.29818555179951</v>
      </c>
      <c r="H59">
        <v>1.2583725676322299</v>
      </c>
      <c r="I59">
        <v>1722.7928321429499</v>
      </c>
      <c r="J59" t="s">
        <v>61</v>
      </c>
      <c r="K59">
        <v>68.5</v>
      </c>
      <c r="L59">
        <v>126</v>
      </c>
      <c r="M59">
        <v>69.400000000000006</v>
      </c>
      <c r="N59">
        <v>114</v>
      </c>
      <c r="O59">
        <v>16.600000000000001</v>
      </c>
      <c r="P59">
        <v>70</v>
      </c>
      <c r="Q59">
        <v>17.8</v>
      </c>
      <c r="R59">
        <v>264</v>
      </c>
      <c r="S59">
        <v>112.9</v>
      </c>
      <c r="T59">
        <v>74</v>
      </c>
      <c r="U59">
        <v>111.7</v>
      </c>
      <c r="V59">
        <v>46</v>
      </c>
      <c r="W59">
        <v>98.1</v>
      </c>
      <c r="X59">
        <v>32</v>
      </c>
      <c r="Y59">
        <v>95.8</v>
      </c>
      <c r="Z59">
        <v>6</v>
      </c>
      <c r="AA59">
        <v>12</v>
      </c>
      <c r="AB59">
        <v>2024</v>
      </c>
      <c r="AC59">
        <v>14.8</v>
      </c>
    </row>
    <row r="60" spans="1:29" x14ac:dyDescent="0.45">
      <c r="A60" t="s">
        <v>177</v>
      </c>
      <c r="B60">
        <v>3.5</v>
      </c>
      <c r="C60" t="s">
        <v>104</v>
      </c>
      <c r="D60">
        <v>3.5603344563730002E-2</v>
      </c>
      <c r="E60">
        <v>3.5603344563730002E-2</v>
      </c>
      <c r="F60">
        <v>0.171971035099834</v>
      </c>
      <c r="G60">
        <v>3.4244702805262699E-2</v>
      </c>
      <c r="H60">
        <v>6.9355606758139204E-2</v>
      </c>
      <c r="I60">
        <v>1517.0037216396599</v>
      </c>
      <c r="J60" t="s">
        <v>61</v>
      </c>
      <c r="K60">
        <v>69.3</v>
      </c>
      <c r="L60">
        <v>82</v>
      </c>
      <c r="M60">
        <v>70.8</v>
      </c>
      <c r="N60">
        <v>58</v>
      </c>
      <c r="O60">
        <v>17.2</v>
      </c>
      <c r="P60">
        <v>124</v>
      </c>
      <c r="Q60">
        <v>16.600000000000001</v>
      </c>
      <c r="R60">
        <v>19</v>
      </c>
      <c r="S60">
        <v>102</v>
      </c>
      <c r="T60">
        <v>255</v>
      </c>
      <c r="U60">
        <v>100.5</v>
      </c>
      <c r="V60">
        <v>277</v>
      </c>
      <c r="W60">
        <v>102.6</v>
      </c>
      <c r="X60">
        <v>106</v>
      </c>
      <c r="Y60">
        <v>100.1</v>
      </c>
      <c r="Z60">
        <v>47</v>
      </c>
      <c r="AB60">
        <v>2024</v>
      </c>
      <c r="AC60">
        <v>-0.59999999999999398</v>
      </c>
    </row>
    <row r="61" spans="1:29" x14ac:dyDescent="0.45">
      <c r="A61" t="s">
        <v>217</v>
      </c>
      <c r="B61">
        <v>3.5</v>
      </c>
      <c r="C61" t="s">
        <v>70</v>
      </c>
      <c r="D61">
        <v>-0.38785590405266401</v>
      </c>
      <c r="E61">
        <v>-0.38785590405266401</v>
      </c>
      <c r="F61">
        <v>2.6731136323501301E-2</v>
      </c>
      <c r="G61">
        <v>-0.18367613322822701</v>
      </c>
      <c r="H61">
        <v>-0.233164201252514</v>
      </c>
      <c r="I61">
        <v>1464.6451058682201</v>
      </c>
      <c r="J61" t="s">
        <v>70</v>
      </c>
      <c r="K61">
        <v>67.2</v>
      </c>
      <c r="L61">
        <v>197</v>
      </c>
      <c r="M61">
        <v>67.7</v>
      </c>
      <c r="N61">
        <v>228</v>
      </c>
      <c r="O61">
        <v>18.2</v>
      </c>
      <c r="P61">
        <v>268</v>
      </c>
      <c r="Q61">
        <v>17.100000000000001</v>
      </c>
      <c r="R61">
        <v>84</v>
      </c>
      <c r="S61">
        <v>108.7</v>
      </c>
      <c r="T61">
        <v>130</v>
      </c>
      <c r="U61">
        <v>105.2</v>
      </c>
      <c r="V61">
        <v>180</v>
      </c>
      <c r="W61">
        <v>107.9</v>
      </c>
      <c r="X61">
        <v>210</v>
      </c>
      <c r="Y61">
        <v>111</v>
      </c>
      <c r="Z61">
        <v>315</v>
      </c>
      <c r="AB61">
        <v>2024</v>
      </c>
      <c r="AC61">
        <v>0.79999999999999705</v>
      </c>
    </row>
    <row r="62" spans="1:29" x14ac:dyDescent="0.45">
      <c r="A62" t="s">
        <v>73</v>
      </c>
      <c r="B62">
        <v>3.5</v>
      </c>
      <c r="C62" t="s">
        <v>8</v>
      </c>
      <c r="D62">
        <v>1.0854293984251999</v>
      </c>
      <c r="E62">
        <v>1.0854293984251999</v>
      </c>
      <c r="F62">
        <v>1.3954970223841301</v>
      </c>
      <c r="G62">
        <v>1.03668054855932</v>
      </c>
      <c r="H62">
        <v>1.15075909194846</v>
      </c>
      <c r="I62">
        <v>1704.16762983898</v>
      </c>
      <c r="J62" t="s">
        <v>8</v>
      </c>
      <c r="K62">
        <v>69</v>
      </c>
      <c r="L62">
        <v>96</v>
      </c>
      <c r="M62">
        <v>70.599999999999994</v>
      </c>
      <c r="N62">
        <v>63</v>
      </c>
      <c r="O62">
        <v>16.600000000000001</v>
      </c>
      <c r="P62">
        <v>69</v>
      </c>
      <c r="Q62">
        <v>17.5</v>
      </c>
      <c r="R62">
        <v>170</v>
      </c>
      <c r="S62">
        <v>109.4</v>
      </c>
      <c r="T62">
        <v>112</v>
      </c>
      <c r="U62">
        <v>105.4</v>
      </c>
      <c r="V62">
        <v>172</v>
      </c>
      <c r="W62">
        <v>99.6</v>
      </c>
      <c r="X62">
        <v>58</v>
      </c>
      <c r="Y62">
        <v>105.2</v>
      </c>
      <c r="Z62">
        <v>182</v>
      </c>
      <c r="AB62">
        <v>2024</v>
      </c>
      <c r="AC62">
        <v>9.8000000000000096</v>
      </c>
    </row>
    <row r="63" spans="1:29" x14ac:dyDescent="0.45">
      <c r="A63" t="s">
        <v>77</v>
      </c>
      <c r="B63">
        <v>3.5</v>
      </c>
      <c r="C63" t="s">
        <v>19</v>
      </c>
      <c r="D63">
        <v>1.1560059398612701</v>
      </c>
      <c r="E63">
        <v>1.1560059398612701</v>
      </c>
      <c r="F63">
        <v>1.0143281166007601</v>
      </c>
      <c r="G63">
        <v>1.0257845067576401</v>
      </c>
      <c r="H63">
        <v>1.08803112577024</v>
      </c>
      <c r="I63">
        <v>1693.3109870926801</v>
      </c>
      <c r="J63" t="s">
        <v>19</v>
      </c>
      <c r="K63">
        <v>69.8</v>
      </c>
      <c r="L63">
        <v>68</v>
      </c>
      <c r="M63">
        <v>70.3</v>
      </c>
      <c r="N63">
        <v>74</v>
      </c>
      <c r="O63">
        <v>16.600000000000001</v>
      </c>
      <c r="P63">
        <v>71</v>
      </c>
      <c r="Q63">
        <v>17.600000000000001</v>
      </c>
      <c r="R63">
        <v>195</v>
      </c>
      <c r="S63">
        <v>111.5</v>
      </c>
      <c r="T63">
        <v>85</v>
      </c>
      <c r="U63">
        <v>106.2</v>
      </c>
      <c r="V63">
        <v>154</v>
      </c>
      <c r="W63">
        <v>101.1</v>
      </c>
      <c r="X63">
        <v>81</v>
      </c>
      <c r="Y63">
        <v>103.9</v>
      </c>
      <c r="Z63">
        <v>146</v>
      </c>
      <c r="AB63">
        <v>2024</v>
      </c>
      <c r="AC63">
        <v>10.4</v>
      </c>
    </row>
    <row r="64" spans="1:29" x14ac:dyDescent="0.45">
      <c r="A64" t="s">
        <v>189</v>
      </c>
      <c r="B64">
        <v>3.5</v>
      </c>
      <c r="C64" t="s">
        <v>190</v>
      </c>
      <c r="D64">
        <v>-9.6727670628892898E-2</v>
      </c>
      <c r="E64">
        <v>-9.6727670628892898E-2</v>
      </c>
      <c r="F64">
        <v>-2.7584755157171601E-2</v>
      </c>
      <c r="G64">
        <v>4.5140744606937303E-2</v>
      </c>
      <c r="H64">
        <v>-4.3974837952004998E-2</v>
      </c>
      <c r="I64">
        <v>1497.38905492146</v>
      </c>
      <c r="J64" t="s">
        <v>190</v>
      </c>
      <c r="K64">
        <v>65.7</v>
      </c>
      <c r="L64">
        <v>287</v>
      </c>
      <c r="M64">
        <v>65.900000000000006</v>
      </c>
      <c r="N64">
        <v>311</v>
      </c>
      <c r="O64">
        <v>17.8</v>
      </c>
      <c r="P64">
        <v>218</v>
      </c>
      <c r="Q64">
        <v>18.5</v>
      </c>
      <c r="R64">
        <v>353</v>
      </c>
      <c r="S64">
        <v>108.6</v>
      </c>
      <c r="T64">
        <v>132</v>
      </c>
      <c r="U64">
        <v>109.8</v>
      </c>
      <c r="V64">
        <v>84</v>
      </c>
      <c r="W64">
        <v>107.7</v>
      </c>
      <c r="X64">
        <v>207</v>
      </c>
      <c r="Y64">
        <v>104.6</v>
      </c>
      <c r="Z64">
        <v>172</v>
      </c>
      <c r="AB64">
        <v>2024</v>
      </c>
      <c r="AC64">
        <v>0.89999999999999103</v>
      </c>
    </row>
    <row r="65" spans="1:29" x14ac:dyDescent="0.45">
      <c r="A65" t="s">
        <v>266</v>
      </c>
      <c r="B65">
        <v>3.5</v>
      </c>
      <c r="C65" t="s">
        <v>254</v>
      </c>
      <c r="D65">
        <v>-0.46725451316823902</v>
      </c>
      <c r="E65">
        <v>-0.46725451316823902</v>
      </c>
      <c r="F65">
        <v>-0.68737105571307999</v>
      </c>
      <c r="G65">
        <v>-0.35801280205502001</v>
      </c>
      <c r="H65">
        <v>-0.49497322102614399</v>
      </c>
      <c r="I65">
        <v>1419.3325097709001</v>
      </c>
      <c r="J65" t="s">
        <v>254</v>
      </c>
      <c r="K65">
        <v>66.3</v>
      </c>
      <c r="L65">
        <v>258</v>
      </c>
      <c r="M65">
        <v>67.2</v>
      </c>
      <c r="N65">
        <v>258</v>
      </c>
      <c r="O65">
        <v>17.899999999999999</v>
      </c>
      <c r="P65">
        <v>235</v>
      </c>
      <c r="Q65">
        <v>17.7</v>
      </c>
      <c r="R65">
        <v>246</v>
      </c>
      <c r="S65">
        <v>104.3</v>
      </c>
      <c r="T65">
        <v>217</v>
      </c>
      <c r="U65">
        <v>105.1</v>
      </c>
      <c r="V65">
        <v>184</v>
      </c>
      <c r="W65">
        <v>108.7</v>
      </c>
      <c r="X65">
        <v>224</v>
      </c>
      <c r="Y65">
        <v>101.9</v>
      </c>
      <c r="Z65">
        <v>91</v>
      </c>
      <c r="AB65">
        <v>2024</v>
      </c>
      <c r="AC65">
        <v>-4.4000000000000101</v>
      </c>
    </row>
    <row r="66" spans="1:29" x14ac:dyDescent="0.45">
      <c r="A66" t="s">
        <v>20</v>
      </c>
      <c r="B66">
        <v>3.5</v>
      </c>
      <c r="C66" t="s">
        <v>6</v>
      </c>
      <c r="D66">
        <v>1.9411699633374999</v>
      </c>
      <c r="E66">
        <v>1.9411699633374999</v>
      </c>
      <c r="F66">
        <v>2.0670373107671098</v>
      </c>
      <c r="G66">
        <v>2.08270056152007</v>
      </c>
      <c r="H66">
        <v>2.0080194497405501</v>
      </c>
      <c r="I66">
        <v>1852.53796626384</v>
      </c>
      <c r="J66" t="s">
        <v>6</v>
      </c>
      <c r="K66">
        <v>70.599999999999994</v>
      </c>
      <c r="L66">
        <v>41</v>
      </c>
      <c r="M66">
        <v>71.3</v>
      </c>
      <c r="N66">
        <v>47</v>
      </c>
      <c r="O66">
        <v>16.2</v>
      </c>
      <c r="P66">
        <v>38</v>
      </c>
      <c r="Q66">
        <v>17.600000000000001</v>
      </c>
      <c r="R66">
        <v>194</v>
      </c>
      <c r="S66">
        <v>119.7</v>
      </c>
      <c r="T66">
        <v>15</v>
      </c>
      <c r="U66">
        <v>114.5</v>
      </c>
      <c r="V66">
        <v>20</v>
      </c>
      <c r="W66">
        <v>93.5</v>
      </c>
      <c r="X66">
        <v>8</v>
      </c>
      <c r="Y66">
        <v>98.5</v>
      </c>
      <c r="Z66">
        <v>29</v>
      </c>
      <c r="AA66">
        <v>1</v>
      </c>
      <c r="AB66">
        <v>2024</v>
      </c>
      <c r="AC66">
        <v>26.2</v>
      </c>
    </row>
    <row r="67" spans="1:29" x14ac:dyDescent="0.45">
      <c r="A67" t="s">
        <v>182</v>
      </c>
      <c r="B67">
        <v>3.5</v>
      </c>
      <c r="C67" t="s">
        <v>61</v>
      </c>
      <c r="D67">
        <v>4.4425412243237698E-2</v>
      </c>
      <c r="E67">
        <v>4.4425412243237698E-2</v>
      </c>
      <c r="F67">
        <v>4.8450265252234503E-2</v>
      </c>
      <c r="G67">
        <v>-4.20275898064588E-2</v>
      </c>
      <c r="H67">
        <v>2.3818374983062801E-2</v>
      </c>
      <c r="I67">
        <v>1509.1223652501899</v>
      </c>
      <c r="J67" t="s">
        <v>61</v>
      </c>
      <c r="K67">
        <v>67.7</v>
      </c>
      <c r="L67">
        <v>163</v>
      </c>
      <c r="M67">
        <v>68.8</v>
      </c>
      <c r="N67">
        <v>151</v>
      </c>
      <c r="O67">
        <v>17.5</v>
      </c>
      <c r="P67">
        <v>182</v>
      </c>
      <c r="Q67">
        <v>17.3</v>
      </c>
      <c r="R67">
        <v>129</v>
      </c>
      <c r="S67">
        <v>100.2</v>
      </c>
      <c r="T67">
        <v>283</v>
      </c>
      <c r="U67">
        <v>97.8</v>
      </c>
      <c r="V67">
        <v>312</v>
      </c>
      <c r="W67">
        <v>100.3</v>
      </c>
      <c r="X67">
        <v>66</v>
      </c>
      <c r="Y67">
        <v>99.4</v>
      </c>
      <c r="Z67">
        <v>36</v>
      </c>
      <c r="AB67">
        <v>2024</v>
      </c>
      <c r="AC67">
        <v>-9.9999999999994302E-2</v>
      </c>
    </row>
    <row r="68" spans="1:29" x14ac:dyDescent="0.45">
      <c r="A68" t="s">
        <v>152</v>
      </c>
      <c r="B68">
        <v>3.5</v>
      </c>
      <c r="C68" t="s">
        <v>106</v>
      </c>
      <c r="D68">
        <v>0.238510901192418</v>
      </c>
      <c r="E68">
        <v>0.238510901192418</v>
      </c>
      <c r="F68">
        <v>0.39141193466305502</v>
      </c>
      <c r="G68">
        <v>-3.11315480047843E-2</v>
      </c>
      <c r="H68">
        <v>0.20932554726077701</v>
      </c>
      <c r="I68">
        <v>1541.2290190921599</v>
      </c>
      <c r="J68" t="s">
        <v>106</v>
      </c>
      <c r="K68">
        <v>68</v>
      </c>
      <c r="L68">
        <v>148</v>
      </c>
      <c r="M68">
        <v>68.599999999999994</v>
      </c>
      <c r="N68">
        <v>159</v>
      </c>
      <c r="O68">
        <v>17.7</v>
      </c>
      <c r="P68">
        <v>197</v>
      </c>
      <c r="Q68">
        <v>17.399999999999999</v>
      </c>
      <c r="R68">
        <v>157</v>
      </c>
      <c r="S68">
        <v>115.1</v>
      </c>
      <c r="T68">
        <v>40</v>
      </c>
      <c r="U68">
        <v>113.6</v>
      </c>
      <c r="V68">
        <v>30</v>
      </c>
      <c r="W68">
        <v>100.5</v>
      </c>
      <c r="X68">
        <v>73</v>
      </c>
      <c r="Y68">
        <v>100.3</v>
      </c>
      <c r="Z68">
        <v>53</v>
      </c>
      <c r="AA68">
        <v>10</v>
      </c>
      <c r="AB68">
        <v>2024</v>
      </c>
      <c r="AC68">
        <v>14.6</v>
      </c>
    </row>
    <row r="69" spans="1:29" x14ac:dyDescent="0.45">
      <c r="A69" t="s">
        <v>216</v>
      </c>
      <c r="B69">
        <v>3.5</v>
      </c>
      <c r="C69" t="s">
        <v>106</v>
      </c>
      <c r="D69">
        <v>-8.5069938338122198E-3</v>
      </c>
      <c r="E69">
        <v>-8.5069938338122198E-3</v>
      </c>
      <c r="F69">
        <v>-0.21600994356717501</v>
      </c>
      <c r="G69">
        <v>-0.69579009790692903</v>
      </c>
      <c r="H69">
        <v>-0.23220350728543199</v>
      </c>
      <c r="I69">
        <v>1464.8113779765699</v>
      </c>
      <c r="J69" t="s">
        <v>106</v>
      </c>
      <c r="K69">
        <v>70.900000000000006</v>
      </c>
      <c r="L69">
        <v>35</v>
      </c>
      <c r="M69">
        <v>71.5</v>
      </c>
      <c r="N69">
        <v>43</v>
      </c>
      <c r="O69">
        <v>15.9</v>
      </c>
      <c r="P69">
        <v>26</v>
      </c>
      <c r="Q69">
        <v>17.7</v>
      </c>
      <c r="R69">
        <v>231</v>
      </c>
      <c r="S69">
        <v>119.9</v>
      </c>
      <c r="T69">
        <v>13</v>
      </c>
      <c r="U69">
        <v>118.3</v>
      </c>
      <c r="V69">
        <v>7</v>
      </c>
      <c r="W69">
        <v>103.2</v>
      </c>
      <c r="X69">
        <v>114</v>
      </c>
      <c r="Y69">
        <v>102.6</v>
      </c>
      <c r="Z69">
        <v>106</v>
      </c>
      <c r="AB69">
        <v>2024</v>
      </c>
      <c r="AC69">
        <v>16.7</v>
      </c>
    </row>
    <row r="70" spans="1:29" x14ac:dyDescent="0.45">
      <c r="A70" t="s">
        <v>133</v>
      </c>
      <c r="B70">
        <v>3.5</v>
      </c>
      <c r="C70" t="s">
        <v>52</v>
      </c>
      <c r="D70">
        <v>0.353197781026025</v>
      </c>
      <c r="E70">
        <v>0.353197781026025</v>
      </c>
      <c r="F70">
        <v>0.35264455436638598</v>
      </c>
      <c r="G70">
        <v>0.480982416673917</v>
      </c>
      <c r="H70">
        <v>0.38500563327308801</v>
      </c>
      <c r="I70">
        <v>1571.63484997874</v>
      </c>
      <c r="J70" t="s">
        <v>52</v>
      </c>
      <c r="K70">
        <v>68.3</v>
      </c>
      <c r="L70">
        <v>136</v>
      </c>
      <c r="M70">
        <v>69.2</v>
      </c>
      <c r="N70">
        <v>130</v>
      </c>
      <c r="O70">
        <v>17.2</v>
      </c>
      <c r="P70">
        <v>141</v>
      </c>
      <c r="Q70">
        <v>17.600000000000001</v>
      </c>
      <c r="R70">
        <v>199</v>
      </c>
      <c r="S70">
        <v>111.8</v>
      </c>
      <c r="T70">
        <v>82</v>
      </c>
      <c r="U70">
        <v>111.4</v>
      </c>
      <c r="V70">
        <v>53</v>
      </c>
      <c r="W70">
        <v>103.2</v>
      </c>
      <c r="X70">
        <v>116</v>
      </c>
      <c r="Y70">
        <v>102.1</v>
      </c>
      <c r="Z70">
        <v>95</v>
      </c>
      <c r="AB70">
        <v>2024</v>
      </c>
      <c r="AC70">
        <v>8.5999999999999908</v>
      </c>
    </row>
    <row r="71" spans="1:29" x14ac:dyDescent="0.45">
      <c r="A71" t="s">
        <v>89</v>
      </c>
      <c r="B71">
        <v>3.5</v>
      </c>
      <c r="C71" t="s">
        <v>70</v>
      </c>
      <c r="D71">
        <v>0.97074251859159799</v>
      </c>
      <c r="E71">
        <v>0.97074251859159799</v>
      </c>
      <c r="F71">
        <v>0.92772263826846901</v>
      </c>
      <c r="G71">
        <v>0.85144783793085099</v>
      </c>
      <c r="H71">
        <v>0.93016387834562897</v>
      </c>
      <c r="I71">
        <v>1665.9881132446701</v>
      </c>
      <c r="J71" t="s">
        <v>70</v>
      </c>
      <c r="K71">
        <v>66.099999999999994</v>
      </c>
      <c r="L71">
        <v>269</v>
      </c>
      <c r="M71">
        <v>66.3</v>
      </c>
      <c r="N71">
        <v>289</v>
      </c>
      <c r="O71">
        <v>17.100000000000001</v>
      </c>
      <c r="P71">
        <v>119</v>
      </c>
      <c r="Q71">
        <v>18.899999999999999</v>
      </c>
      <c r="R71">
        <v>360</v>
      </c>
      <c r="S71">
        <v>114</v>
      </c>
      <c r="T71">
        <v>51</v>
      </c>
      <c r="U71">
        <v>110.7</v>
      </c>
      <c r="V71">
        <v>63</v>
      </c>
      <c r="W71">
        <v>97</v>
      </c>
      <c r="X71">
        <v>27</v>
      </c>
      <c r="Y71">
        <v>101.6</v>
      </c>
      <c r="Z71">
        <v>82</v>
      </c>
      <c r="AA71">
        <v>10</v>
      </c>
      <c r="AB71">
        <v>2024</v>
      </c>
      <c r="AC71">
        <v>17</v>
      </c>
    </row>
    <row r="72" spans="1:29" x14ac:dyDescent="0.45">
      <c r="A72" t="s">
        <v>134</v>
      </c>
      <c r="B72">
        <v>3.5</v>
      </c>
      <c r="C72" t="s">
        <v>135</v>
      </c>
      <c r="D72">
        <v>0.353197781026025</v>
      </c>
      <c r="E72">
        <v>0.353197781026025</v>
      </c>
      <c r="F72">
        <v>0.386325466448879</v>
      </c>
      <c r="G72">
        <v>0.33933387325214898</v>
      </c>
      <c r="H72">
        <v>0.35801372543826898</v>
      </c>
      <c r="I72">
        <v>1566.9632255302299</v>
      </c>
      <c r="J72" t="s">
        <v>135</v>
      </c>
      <c r="K72">
        <v>67.5</v>
      </c>
      <c r="L72">
        <v>182</v>
      </c>
      <c r="M72">
        <v>68.2</v>
      </c>
      <c r="N72">
        <v>195</v>
      </c>
      <c r="O72">
        <v>16.899999999999999</v>
      </c>
      <c r="P72">
        <v>92</v>
      </c>
      <c r="Q72">
        <v>18.2</v>
      </c>
      <c r="R72">
        <v>324</v>
      </c>
      <c r="S72">
        <v>109.1</v>
      </c>
      <c r="T72">
        <v>124</v>
      </c>
      <c r="U72">
        <v>110.9</v>
      </c>
      <c r="V72">
        <v>58</v>
      </c>
      <c r="W72">
        <v>106.9</v>
      </c>
      <c r="X72">
        <v>190</v>
      </c>
      <c r="Y72">
        <v>103.5</v>
      </c>
      <c r="Z72">
        <v>131</v>
      </c>
      <c r="AB72">
        <v>2024</v>
      </c>
      <c r="AC72">
        <v>2.19999999999999</v>
      </c>
    </row>
    <row r="73" spans="1:29" x14ac:dyDescent="0.45">
      <c r="A73" t="s">
        <v>90</v>
      </c>
      <c r="B73">
        <v>3.5</v>
      </c>
      <c r="C73" t="s">
        <v>55</v>
      </c>
      <c r="D73">
        <v>0.87369977411700805</v>
      </c>
      <c r="E73">
        <v>0.87369977411700805</v>
      </c>
      <c r="F73">
        <v>0.96887514753235204</v>
      </c>
      <c r="G73">
        <v>0.90592804693922302</v>
      </c>
      <c r="H73">
        <v>0.90555068567639796</v>
      </c>
      <c r="I73">
        <v>1661.72818492344</v>
      </c>
      <c r="J73" t="s">
        <v>55</v>
      </c>
      <c r="K73">
        <v>67.8</v>
      </c>
      <c r="L73">
        <v>158</v>
      </c>
      <c r="M73">
        <v>68.599999999999994</v>
      </c>
      <c r="N73">
        <v>165</v>
      </c>
      <c r="O73">
        <v>17.399999999999999</v>
      </c>
      <c r="P73">
        <v>159</v>
      </c>
      <c r="Q73">
        <v>17.399999999999999</v>
      </c>
      <c r="R73">
        <v>165</v>
      </c>
      <c r="S73">
        <v>113.7</v>
      </c>
      <c r="T73">
        <v>56</v>
      </c>
      <c r="U73">
        <v>110.8</v>
      </c>
      <c r="V73">
        <v>60</v>
      </c>
      <c r="W73">
        <v>107.2</v>
      </c>
      <c r="X73">
        <v>198</v>
      </c>
      <c r="Y73">
        <v>109</v>
      </c>
      <c r="Z73">
        <v>271</v>
      </c>
      <c r="AA73">
        <v>12</v>
      </c>
      <c r="AB73">
        <v>2024</v>
      </c>
      <c r="AC73">
        <v>6.5</v>
      </c>
    </row>
    <row r="74" spans="1:29" x14ac:dyDescent="0.45">
      <c r="A74" t="s">
        <v>30</v>
      </c>
      <c r="B74">
        <v>3.4</v>
      </c>
      <c r="C74" t="s">
        <v>19</v>
      </c>
      <c r="D74">
        <v>1.6059313915161899</v>
      </c>
      <c r="E74">
        <v>1.6059313915161899</v>
      </c>
      <c r="F74">
        <v>1.6448514144111801</v>
      </c>
      <c r="G74">
        <v>1.7231311820648101</v>
      </c>
      <c r="H74">
        <v>1.6449613448770899</v>
      </c>
      <c r="I74">
        <v>1789.7016847646</v>
      </c>
      <c r="J74" t="s">
        <v>425</v>
      </c>
      <c r="K74">
        <v>63.1</v>
      </c>
      <c r="L74">
        <v>353</v>
      </c>
      <c r="M74">
        <v>64.599999999999994</v>
      </c>
      <c r="N74">
        <v>348</v>
      </c>
      <c r="O74">
        <v>19.100000000000001</v>
      </c>
      <c r="P74">
        <v>337</v>
      </c>
      <c r="Q74">
        <v>18.2</v>
      </c>
      <c r="R74">
        <v>323</v>
      </c>
      <c r="S74">
        <v>107.4</v>
      </c>
      <c r="T74">
        <v>152</v>
      </c>
      <c r="U74">
        <v>102</v>
      </c>
      <c r="V74">
        <v>249</v>
      </c>
      <c r="W74">
        <v>99.4</v>
      </c>
      <c r="X74">
        <v>50</v>
      </c>
      <c r="Y74">
        <v>102.1</v>
      </c>
      <c r="Z74">
        <v>96</v>
      </c>
      <c r="AB74">
        <v>2024</v>
      </c>
      <c r="AC74">
        <v>8</v>
      </c>
    </row>
    <row r="75" spans="1:29" x14ac:dyDescent="0.45">
      <c r="A75" t="s">
        <v>38</v>
      </c>
      <c r="B75">
        <v>3.4</v>
      </c>
      <c r="C75" t="s">
        <v>19</v>
      </c>
      <c r="D75">
        <v>1.5882872561571699</v>
      </c>
      <c r="E75">
        <v>1.5882872561571699</v>
      </c>
      <c r="F75">
        <v>1.49605189134286</v>
      </c>
      <c r="G75">
        <v>1.53789847143634</v>
      </c>
      <c r="H75">
        <v>1.5526312187733899</v>
      </c>
      <c r="I75">
        <v>1773.7216481892001</v>
      </c>
      <c r="J75" t="s">
        <v>19</v>
      </c>
      <c r="K75">
        <v>66.5</v>
      </c>
      <c r="L75">
        <v>251</v>
      </c>
      <c r="M75">
        <v>67.400000000000006</v>
      </c>
      <c r="N75">
        <v>253</v>
      </c>
      <c r="O75">
        <v>18.100000000000001</v>
      </c>
      <c r="P75">
        <v>260</v>
      </c>
      <c r="Q75">
        <v>17.2</v>
      </c>
      <c r="R75">
        <v>114</v>
      </c>
      <c r="S75">
        <v>115.2</v>
      </c>
      <c r="T75">
        <v>39</v>
      </c>
      <c r="U75">
        <v>110.9</v>
      </c>
      <c r="V75">
        <v>59</v>
      </c>
      <c r="W75">
        <v>100</v>
      </c>
      <c r="X75">
        <v>63</v>
      </c>
      <c r="Y75">
        <v>103.5</v>
      </c>
      <c r="Z75">
        <v>134</v>
      </c>
      <c r="AB75">
        <v>2024</v>
      </c>
      <c r="AC75">
        <v>15.2</v>
      </c>
    </row>
    <row r="76" spans="1:29" x14ac:dyDescent="0.45">
      <c r="A76" t="s">
        <v>44</v>
      </c>
      <c r="B76">
        <v>3.4</v>
      </c>
      <c r="C76" t="s">
        <v>15</v>
      </c>
      <c r="D76">
        <v>1.7382624067088099</v>
      </c>
      <c r="E76">
        <v>1.7382624067088099</v>
      </c>
      <c r="F76">
        <v>1.3759823308341901</v>
      </c>
      <c r="G76">
        <v>1.24370534279113</v>
      </c>
      <c r="H76">
        <v>1.52405312176074</v>
      </c>
      <c r="I76">
        <v>1768.77549404874</v>
      </c>
      <c r="J76" t="s">
        <v>15</v>
      </c>
      <c r="K76">
        <v>63.6</v>
      </c>
      <c r="L76">
        <v>347</v>
      </c>
      <c r="M76">
        <v>64.3</v>
      </c>
      <c r="N76">
        <v>350</v>
      </c>
      <c r="O76">
        <v>18.7</v>
      </c>
      <c r="P76">
        <v>313</v>
      </c>
      <c r="Q76">
        <v>18.3</v>
      </c>
      <c r="R76">
        <v>336</v>
      </c>
      <c r="S76">
        <v>111.4</v>
      </c>
      <c r="T76">
        <v>87</v>
      </c>
      <c r="U76">
        <v>106.9</v>
      </c>
      <c r="V76">
        <v>139</v>
      </c>
      <c r="W76">
        <v>94.6</v>
      </c>
      <c r="X76">
        <v>13</v>
      </c>
      <c r="Y76">
        <v>99.6</v>
      </c>
      <c r="Z76">
        <v>40</v>
      </c>
      <c r="AB76">
        <v>2024</v>
      </c>
      <c r="AC76">
        <v>16.8</v>
      </c>
    </row>
    <row r="77" spans="1:29" x14ac:dyDescent="0.45">
      <c r="A77" t="s">
        <v>107</v>
      </c>
      <c r="B77">
        <v>3.4</v>
      </c>
      <c r="C77" t="s">
        <v>6</v>
      </c>
      <c r="D77">
        <v>0.66197014980881097</v>
      </c>
      <c r="E77">
        <v>0.66197014980881097</v>
      </c>
      <c r="F77">
        <v>0.85757816364173101</v>
      </c>
      <c r="G77">
        <v>0.633527001897361</v>
      </c>
      <c r="H77">
        <v>0.70376136628917896</v>
      </c>
      <c r="I77">
        <v>1626.8034984705</v>
      </c>
      <c r="J77" t="s">
        <v>6</v>
      </c>
      <c r="K77">
        <v>68</v>
      </c>
      <c r="L77">
        <v>151</v>
      </c>
      <c r="M77">
        <v>68.099999999999994</v>
      </c>
      <c r="N77">
        <v>198</v>
      </c>
      <c r="O77">
        <v>17.3</v>
      </c>
      <c r="P77">
        <v>154</v>
      </c>
      <c r="Q77">
        <v>18</v>
      </c>
      <c r="R77">
        <v>293</v>
      </c>
      <c r="S77">
        <v>115.8</v>
      </c>
      <c r="T77">
        <v>37</v>
      </c>
      <c r="U77">
        <v>110.3</v>
      </c>
      <c r="V77">
        <v>69</v>
      </c>
      <c r="W77">
        <v>101.7</v>
      </c>
      <c r="X77">
        <v>92</v>
      </c>
      <c r="Y77">
        <v>103.9</v>
      </c>
      <c r="Z77">
        <v>148</v>
      </c>
      <c r="AB77">
        <v>2024</v>
      </c>
      <c r="AC77">
        <v>14.1</v>
      </c>
    </row>
    <row r="78" spans="1:29" x14ac:dyDescent="0.45">
      <c r="A78" t="s">
        <v>72</v>
      </c>
      <c r="B78">
        <v>3.4</v>
      </c>
      <c r="C78" t="s">
        <v>8</v>
      </c>
      <c r="D78">
        <v>1.2883369550538899</v>
      </c>
      <c r="E78">
        <v>1.2883369550538899</v>
      </c>
      <c r="F78">
        <v>1.1050352939903101</v>
      </c>
      <c r="G78">
        <v>0.97130429774926996</v>
      </c>
      <c r="H78">
        <v>1.1632533754618399</v>
      </c>
      <c r="I78">
        <v>1706.33007795806</v>
      </c>
      <c r="J78" t="s">
        <v>8</v>
      </c>
      <c r="K78">
        <v>69.900000000000006</v>
      </c>
      <c r="L78">
        <v>61</v>
      </c>
      <c r="M78">
        <v>70.7</v>
      </c>
      <c r="N78">
        <v>60</v>
      </c>
      <c r="O78">
        <v>16.7</v>
      </c>
      <c r="P78">
        <v>75</v>
      </c>
      <c r="Q78">
        <v>17.2</v>
      </c>
      <c r="R78">
        <v>104</v>
      </c>
      <c r="S78">
        <v>110.5</v>
      </c>
      <c r="T78">
        <v>99</v>
      </c>
      <c r="U78">
        <v>107.3</v>
      </c>
      <c r="V78">
        <v>132</v>
      </c>
      <c r="W78">
        <v>102.2</v>
      </c>
      <c r="X78">
        <v>99</v>
      </c>
      <c r="Y78">
        <v>105.4</v>
      </c>
      <c r="Z78">
        <v>189</v>
      </c>
      <c r="AB78">
        <v>2024</v>
      </c>
      <c r="AC78">
        <v>8.3000000000000007</v>
      </c>
    </row>
    <row r="79" spans="1:29" x14ac:dyDescent="0.45">
      <c r="A79" t="s">
        <v>209</v>
      </c>
      <c r="B79">
        <v>3.4</v>
      </c>
      <c r="C79" t="s">
        <v>129</v>
      </c>
      <c r="D79">
        <v>-8.5069938338122198E-3</v>
      </c>
      <c r="E79">
        <v>-8.5069938338122198E-3</v>
      </c>
      <c r="F79">
        <v>-0.40644984318812</v>
      </c>
      <c r="G79">
        <v>-0.15098800782320401</v>
      </c>
      <c r="H79">
        <v>-0.143612959669737</v>
      </c>
      <c r="I79">
        <v>1480.1441870051599</v>
      </c>
      <c r="J79" t="s">
        <v>129</v>
      </c>
      <c r="K79">
        <v>70.5</v>
      </c>
      <c r="L79">
        <v>46</v>
      </c>
      <c r="M79">
        <v>72.3</v>
      </c>
      <c r="N79">
        <v>24</v>
      </c>
      <c r="O79">
        <v>15.8</v>
      </c>
      <c r="P79">
        <v>23</v>
      </c>
      <c r="Q79">
        <v>17.3</v>
      </c>
      <c r="R79">
        <v>139</v>
      </c>
      <c r="S79">
        <v>101.4</v>
      </c>
      <c r="T79">
        <v>262</v>
      </c>
      <c r="U79">
        <v>100.9</v>
      </c>
      <c r="V79">
        <v>264</v>
      </c>
      <c r="W79">
        <v>106.9</v>
      </c>
      <c r="X79">
        <v>192</v>
      </c>
      <c r="Y79">
        <v>106.3</v>
      </c>
      <c r="Z79">
        <v>216</v>
      </c>
      <c r="AB79">
        <v>2024</v>
      </c>
      <c r="AC79">
        <v>-5.5</v>
      </c>
    </row>
    <row r="80" spans="1:29" x14ac:dyDescent="0.45">
      <c r="A80" t="s">
        <v>121</v>
      </c>
      <c r="B80">
        <v>3.4</v>
      </c>
      <c r="C80" t="s">
        <v>13</v>
      </c>
      <c r="D80">
        <v>0.39730811942356598</v>
      </c>
      <c r="E80">
        <v>0.39730811942356598</v>
      </c>
      <c r="F80">
        <v>0.88630812620136801</v>
      </c>
      <c r="G80">
        <v>0.66621512730238397</v>
      </c>
      <c r="H80">
        <v>0.58678487308772098</v>
      </c>
      <c r="I80">
        <v>1606.55779190966</v>
      </c>
      <c r="J80" t="s">
        <v>425</v>
      </c>
      <c r="K80">
        <v>64.8</v>
      </c>
      <c r="L80">
        <v>322</v>
      </c>
      <c r="M80">
        <v>66.400000000000006</v>
      </c>
      <c r="N80">
        <v>281</v>
      </c>
      <c r="O80">
        <v>18.2</v>
      </c>
      <c r="P80">
        <v>269</v>
      </c>
      <c r="Q80">
        <v>17.899999999999999</v>
      </c>
      <c r="R80">
        <v>269</v>
      </c>
      <c r="S80">
        <v>113.2</v>
      </c>
      <c r="T80">
        <v>66</v>
      </c>
      <c r="U80">
        <v>109.9</v>
      </c>
      <c r="V80">
        <v>82</v>
      </c>
      <c r="W80">
        <v>96.9</v>
      </c>
      <c r="X80">
        <v>26</v>
      </c>
      <c r="Y80">
        <v>99.7</v>
      </c>
      <c r="Z80">
        <v>41</v>
      </c>
      <c r="AA80">
        <v>7</v>
      </c>
      <c r="AB80">
        <v>2024</v>
      </c>
      <c r="AC80">
        <v>16.3</v>
      </c>
    </row>
    <row r="81" spans="1:29" x14ac:dyDescent="0.45">
      <c r="A81" t="s">
        <v>80</v>
      </c>
      <c r="B81">
        <v>3.4</v>
      </c>
      <c r="C81" t="s">
        <v>4</v>
      </c>
      <c r="D81">
        <v>1.0854293984251999</v>
      </c>
      <c r="E81">
        <v>1.0854293984251999</v>
      </c>
      <c r="F81">
        <v>1.15608066772048</v>
      </c>
      <c r="G81">
        <v>0.91682408874089805</v>
      </c>
      <c r="H81">
        <v>1.0609408883279501</v>
      </c>
      <c r="I81">
        <v>1688.6223442473599</v>
      </c>
      <c r="J81" t="s">
        <v>4</v>
      </c>
      <c r="K81">
        <v>68.7</v>
      </c>
      <c r="L81">
        <v>112</v>
      </c>
      <c r="M81">
        <v>69.3</v>
      </c>
      <c r="N81">
        <v>124</v>
      </c>
      <c r="O81">
        <v>17.2</v>
      </c>
      <c r="P81">
        <v>131</v>
      </c>
      <c r="Q81">
        <v>17.3</v>
      </c>
      <c r="R81">
        <v>127</v>
      </c>
      <c r="S81">
        <v>107.5</v>
      </c>
      <c r="T81">
        <v>148</v>
      </c>
      <c r="U81">
        <v>102.7</v>
      </c>
      <c r="V81">
        <v>234</v>
      </c>
      <c r="W81">
        <v>95.6</v>
      </c>
      <c r="X81">
        <v>21</v>
      </c>
      <c r="Y81">
        <v>97.8</v>
      </c>
      <c r="Z81">
        <v>23</v>
      </c>
      <c r="AB81">
        <v>2024</v>
      </c>
      <c r="AC81">
        <v>11.9</v>
      </c>
    </row>
    <row r="82" spans="1:29" x14ac:dyDescent="0.45">
      <c r="A82" t="s">
        <v>99</v>
      </c>
      <c r="B82">
        <v>3.4</v>
      </c>
      <c r="C82" t="s">
        <v>52</v>
      </c>
      <c r="D82">
        <v>0.92663218019405702</v>
      </c>
      <c r="E82">
        <v>0.92663218019405702</v>
      </c>
      <c r="F82">
        <v>0.76268797598013505</v>
      </c>
      <c r="G82">
        <v>0.74248741991410605</v>
      </c>
      <c r="H82">
        <v>0.83960993907058901</v>
      </c>
      <c r="I82">
        <v>1650.3154902046399</v>
      </c>
      <c r="J82" t="s">
        <v>52</v>
      </c>
      <c r="K82">
        <v>68.7</v>
      </c>
      <c r="L82">
        <v>110</v>
      </c>
      <c r="M82">
        <v>69.099999999999994</v>
      </c>
      <c r="N82">
        <v>135</v>
      </c>
      <c r="O82">
        <v>17.100000000000001</v>
      </c>
      <c r="P82">
        <v>116</v>
      </c>
      <c r="Q82">
        <v>17.600000000000001</v>
      </c>
      <c r="R82">
        <v>203</v>
      </c>
      <c r="S82">
        <v>105.5</v>
      </c>
      <c r="T82">
        <v>192</v>
      </c>
      <c r="U82">
        <v>103.4</v>
      </c>
      <c r="V82">
        <v>220</v>
      </c>
      <c r="W82">
        <v>97.1</v>
      </c>
      <c r="X82">
        <v>28</v>
      </c>
      <c r="Y82">
        <v>97.2</v>
      </c>
      <c r="Z82">
        <v>15</v>
      </c>
      <c r="AB82">
        <v>2024</v>
      </c>
      <c r="AC82">
        <v>8.4000000000000092</v>
      </c>
    </row>
    <row r="83" spans="1:29" x14ac:dyDescent="0.45">
      <c r="A83" t="s">
        <v>335</v>
      </c>
      <c r="B83">
        <v>3.4</v>
      </c>
      <c r="C83" t="s">
        <v>276</v>
      </c>
      <c r="D83">
        <v>-0.93482410018217299</v>
      </c>
      <c r="E83">
        <v>-0.93482410018217299</v>
      </c>
      <c r="F83">
        <v>-0.99375171304718002</v>
      </c>
      <c r="G83">
        <v>-0.93550301754376797</v>
      </c>
      <c r="H83">
        <v>-0.94972573273882299</v>
      </c>
      <c r="I83">
        <v>1340.6262188062301</v>
      </c>
      <c r="J83" t="s">
        <v>276</v>
      </c>
      <c r="K83">
        <v>68.5</v>
      </c>
      <c r="L83">
        <v>127</v>
      </c>
      <c r="M83">
        <v>68.900000000000006</v>
      </c>
      <c r="N83">
        <v>145</v>
      </c>
      <c r="O83">
        <v>17.399999999999999</v>
      </c>
      <c r="P83">
        <v>160</v>
      </c>
      <c r="Q83">
        <v>17.3</v>
      </c>
      <c r="R83">
        <v>124</v>
      </c>
      <c r="S83">
        <v>98.9</v>
      </c>
      <c r="T83">
        <v>304</v>
      </c>
      <c r="U83">
        <v>101.3</v>
      </c>
      <c r="V83">
        <v>260</v>
      </c>
      <c r="W83">
        <v>108.9</v>
      </c>
      <c r="X83">
        <v>232</v>
      </c>
      <c r="Y83">
        <v>104.1</v>
      </c>
      <c r="Z83">
        <v>152</v>
      </c>
      <c r="AB83">
        <v>2024</v>
      </c>
      <c r="AC83">
        <v>-10</v>
      </c>
    </row>
    <row r="84" spans="1:29" x14ac:dyDescent="0.45">
      <c r="A84" t="s">
        <v>286</v>
      </c>
      <c r="B84">
        <v>3.4</v>
      </c>
      <c r="C84" t="s">
        <v>287</v>
      </c>
      <c r="D84">
        <v>-0.59076346068135299</v>
      </c>
      <c r="E84">
        <v>-0.59076346068135299</v>
      </c>
      <c r="F84">
        <v>-0.34201522275562402</v>
      </c>
      <c r="G84">
        <v>-0.93550301754376797</v>
      </c>
      <c r="H84">
        <v>-0.61476129041552396</v>
      </c>
      <c r="I84">
        <v>1398.60018966133</v>
      </c>
      <c r="J84" t="s">
        <v>287</v>
      </c>
      <c r="K84">
        <v>67.5</v>
      </c>
      <c r="L84">
        <v>175</v>
      </c>
      <c r="M84">
        <v>69.5</v>
      </c>
      <c r="N84">
        <v>111</v>
      </c>
      <c r="O84">
        <v>17.3</v>
      </c>
      <c r="P84">
        <v>151</v>
      </c>
      <c r="Q84">
        <v>17.2</v>
      </c>
      <c r="R84">
        <v>108</v>
      </c>
      <c r="S84">
        <v>97.2</v>
      </c>
      <c r="T84">
        <v>320</v>
      </c>
      <c r="U84">
        <v>97.1</v>
      </c>
      <c r="V84">
        <v>321</v>
      </c>
      <c r="W84">
        <v>104.6</v>
      </c>
      <c r="X84">
        <v>143</v>
      </c>
      <c r="Y84">
        <v>100.3</v>
      </c>
      <c r="Z84">
        <v>50</v>
      </c>
      <c r="AB84">
        <v>2024</v>
      </c>
      <c r="AC84">
        <v>-7.3999999999999897</v>
      </c>
    </row>
    <row r="85" spans="1:29" x14ac:dyDescent="0.45">
      <c r="A85" t="s">
        <v>88</v>
      </c>
      <c r="B85">
        <v>3.4</v>
      </c>
      <c r="C85" t="s">
        <v>19</v>
      </c>
      <c r="D85">
        <v>0.97074251859159799</v>
      </c>
      <c r="E85">
        <v>0.97074251859159799</v>
      </c>
      <c r="F85">
        <v>1.0138763876296999</v>
      </c>
      <c r="G85">
        <v>0.78607158712080405</v>
      </c>
      <c r="H85">
        <v>0.93535825298342401</v>
      </c>
      <c r="I85">
        <v>1666.8871296351101</v>
      </c>
      <c r="J85" t="s">
        <v>425</v>
      </c>
      <c r="K85">
        <v>71.2</v>
      </c>
      <c r="L85">
        <v>30</v>
      </c>
      <c r="M85">
        <v>72.099999999999994</v>
      </c>
      <c r="N85">
        <v>30</v>
      </c>
      <c r="O85">
        <v>16.100000000000001</v>
      </c>
      <c r="P85">
        <v>31</v>
      </c>
      <c r="Q85">
        <v>17.5</v>
      </c>
      <c r="R85">
        <v>169</v>
      </c>
      <c r="S85">
        <v>115.3</v>
      </c>
      <c r="T85">
        <v>38</v>
      </c>
      <c r="U85">
        <v>110</v>
      </c>
      <c r="V85">
        <v>75</v>
      </c>
      <c r="W85">
        <v>102.3</v>
      </c>
      <c r="X85">
        <v>100</v>
      </c>
      <c r="Y85">
        <v>105</v>
      </c>
      <c r="Z85">
        <v>179</v>
      </c>
      <c r="AB85">
        <v>2024</v>
      </c>
      <c r="AC85">
        <v>13</v>
      </c>
    </row>
    <row r="86" spans="1:29" x14ac:dyDescent="0.45">
      <c r="A86" t="s">
        <v>51</v>
      </c>
      <c r="B86">
        <v>3.4</v>
      </c>
      <c r="C86" t="s">
        <v>52</v>
      </c>
      <c r="D86">
        <v>1.6147534591957</v>
      </c>
      <c r="E86">
        <v>1.6147534591957</v>
      </c>
      <c r="F86">
        <v>1.04188358383563</v>
      </c>
      <c r="G86">
        <v>1.35266576080788</v>
      </c>
      <c r="H86">
        <v>1.4060140657587299</v>
      </c>
      <c r="I86">
        <v>1748.3458844311899</v>
      </c>
      <c r="J86" t="s">
        <v>52</v>
      </c>
      <c r="K86">
        <v>64.5</v>
      </c>
      <c r="L86">
        <v>334</v>
      </c>
      <c r="M86">
        <v>64.7</v>
      </c>
      <c r="N86">
        <v>346</v>
      </c>
      <c r="O86">
        <v>18.5</v>
      </c>
      <c r="P86">
        <v>294</v>
      </c>
      <c r="Q86">
        <v>18.399999999999999</v>
      </c>
      <c r="R86">
        <v>346</v>
      </c>
      <c r="S86">
        <v>117.7</v>
      </c>
      <c r="T86">
        <v>24</v>
      </c>
      <c r="U86">
        <v>114</v>
      </c>
      <c r="V86">
        <v>25</v>
      </c>
      <c r="W86">
        <v>100.4</v>
      </c>
      <c r="X86">
        <v>67</v>
      </c>
      <c r="Y86">
        <v>102.2</v>
      </c>
      <c r="Z86">
        <v>98</v>
      </c>
      <c r="AA86">
        <v>7</v>
      </c>
      <c r="AB86">
        <v>2024</v>
      </c>
      <c r="AC86">
        <v>17.3</v>
      </c>
    </row>
    <row r="87" spans="1:29" x14ac:dyDescent="0.45">
      <c r="A87" t="s">
        <v>165</v>
      </c>
      <c r="B87">
        <v>3.4</v>
      </c>
      <c r="C87" t="s">
        <v>55</v>
      </c>
      <c r="D87">
        <v>0.30908744262848398</v>
      </c>
      <c r="E87">
        <v>0.30908744262848398</v>
      </c>
      <c r="F87">
        <v>0.28879718159627299</v>
      </c>
      <c r="G87">
        <v>-0.23815634223660001</v>
      </c>
      <c r="H87">
        <v>0.16720393115415999</v>
      </c>
      <c r="I87">
        <v>1533.9388203845101</v>
      </c>
      <c r="J87" t="s">
        <v>55</v>
      </c>
      <c r="K87">
        <v>65</v>
      </c>
      <c r="L87">
        <v>313</v>
      </c>
      <c r="M87">
        <v>65.599999999999994</v>
      </c>
      <c r="N87">
        <v>323</v>
      </c>
      <c r="O87">
        <v>18.3</v>
      </c>
      <c r="P87">
        <v>284</v>
      </c>
      <c r="Q87">
        <v>18</v>
      </c>
      <c r="R87">
        <v>300</v>
      </c>
      <c r="S87">
        <v>104.8</v>
      </c>
      <c r="T87">
        <v>207</v>
      </c>
      <c r="U87">
        <v>103.9</v>
      </c>
      <c r="V87">
        <v>211</v>
      </c>
      <c r="W87">
        <v>107.2</v>
      </c>
      <c r="X87">
        <v>199</v>
      </c>
      <c r="Y87">
        <v>107</v>
      </c>
      <c r="Z87">
        <v>231</v>
      </c>
      <c r="AB87">
        <v>2024</v>
      </c>
      <c r="AC87">
        <v>-2.4000000000000101</v>
      </c>
    </row>
    <row r="88" spans="1:29" x14ac:dyDescent="0.45">
      <c r="A88" t="s">
        <v>43</v>
      </c>
      <c r="B88">
        <v>3.4</v>
      </c>
      <c r="C88" t="s">
        <v>19</v>
      </c>
      <c r="D88">
        <v>1.4912445116825801</v>
      </c>
      <c r="E88">
        <v>1.4912445116825801</v>
      </c>
      <c r="F88">
        <v>1.5122237885069401</v>
      </c>
      <c r="G88">
        <v>1.6359628476514201</v>
      </c>
      <c r="H88">
        <v>1.5326689148808801</v>
      </c>
      <c r="I88">
        <v>1770.2666724430101</v>
      </c>
      <c r="J88" t="s">
        <v>19</v>
      </c>
      <c r="K88">
        <v>67.5</v>
      </c>
      <c r="L88">
        <v>180</v>
      </c>
      <c r="M88">
        <v>68.900000000000006</v>
      </c>
      <c r="N88">
        <v>147</v>
      </c>
      <c r="O88">
        <v>17.8</v>
      </c>
      <c r="P88">
        <v>222</v>
      </c>
      <c r="Q88">
        <v>16.899999999999999</v>
      </c>
      <c r="R88">
        <v>52</v>
      </c>
      <c r="S88">
        <v>110.6</v>
      </c>
      <c r="T88">
        <v>95</v>
      </c>
      <c r="U88">
        <v>104.4</v>
      </c>
      <c r="V88">
        <v>202</v>
      </c>
      <c r="W88">
        <v>106.7</v>
      </c>
      <c r="X88">
        <v>182</v>
      </c>
      <c r="Y88">
        <v>113.6</v>
      </c>
      <c r="Z88">
        <v>345</v>
      </c>
      <c r="AB88">
        <v>2024</v>
      </c>
      <c r="AC88">
        <v>3.8999999999999901</v>
      </c>
    </row>
    <row r="89" spans="1:29" x14ac:dyDescent="0.45">
      <c r="A89" t="s">
        <v>81</v>
      </c>
      <c r="B89">
        <v>3.3</v>
      </c>
      <c r="C89" t="s">
        <v>6</v>
      </c>
      <c r="D89">
        <v>1.05896319538668</v>
      </c>
      <c r="E89">
        <v>1.05896319538668</v>
      </c>
      <c r="F89">
        <v>1.04432292027938</v>
      </c>
      <c r="G89">
        <v>1.03668054855932</v>
      </c>
      <c r="H89">
        <v>1.04973246490301</v>
      </c>
      <c r="I89">
        <v>1686.6824463630901</v>
      </c>
      <c r="J89" t="s">
        <v>6</v>
      </c>
      <c r="K89">
        <v>70.8</v>
      </c>
      <c r="L89">
        <v>39</v>
      </c>
      <c r="M89">
        <v>71.900000000000006</v>
      </c>
      <c r="N89">
        <v>34</v>
      </c>
      <c r="O89">
        <v>17</v>
      </c>
      <c r="P89">
        <v>102</v>
      </c>
      <c r="Q89">
        <v>16.2</v>
      </c>
      <c r="R89">
        <v>7</v>
      </c>
      <c r="S89">
        <v>111.7</v>
      </c>
      <c r="T89">
        <v>83</v>
      </c>
      <c r="U89">
        <v>105.2</v>
      </c>
      <c r="V89">
        <v>179</v>
      </c>
      <c r="W89">
        <v>101.4</v>
      </c>
      <c r="X89">
        <v>85</v>
      </c>
      <c r="Y89">
        <v>106.2</v>
      </c>
      <c r="Z89">
        <v>213</v>
      </c>
      <c r="AB89">
        <v>2024</v>
      </c>
      <c r="AC89">
        <v>10.3</v>
      </c>
    </row>
    <row r="90" spans="1:29" x14ac:dyDescent="0.45">
      <c r="A90" t="s">
        <v>59</v>
      </c>
      <c r="B90">
        <v>3.3</v>
      </c>
      <c r="C90" t="s">
        <v>19</v>
      </c>
      <c r="D90">
        <v>1.2177604136178299</v>
      </c>
      <c r="E90">
        <v>1.2177604136178299</v>
      </c>
      <c r="F90">
        <v>1.35746144302059</v>
      </c>
      <c r="G90">
        <v>1.27639346819616</v>
      </c>
      <c r="H90">
        <v>1.2673439346130999</v>
      </c>
      <c r="I90">
        <v>1724.3455514831601</v>
      </c>
      <c r="J90" t="s">
        <v>425</v>
      </c>
      <c r="K90">
        <v>68.2</v>
      </c>
      <c r="L90">
        <v>138</v>
      </c>
      <c r="M90">
        <v>69.7</v>
      </c>
      <c r="N90">
        <v>101</v>
      </c>
      <c r="O90">
        <v>17.2</v>
      </c>
      <c r="P90">
        <v>138</v>
      </c>
      <c r="Q90">
        <v>17.5</v>
      </c>
      <c r="R90">
        <v>168</v>
      </c>
      <c r="S90">
        <v>110.5</v>
      </c>
      <c r="T90">
        <v>98</v>
      </c>
      <c r="U90">
        <v>104.8</v>
      </c>
      <c r="V90">
        <v>190</v>
      </c>
      <c r="W90">
        <v>100.8</v>
      </c>
      <c r="X90">
        <v>78</v>
      </c>
      <c r="Y90">
        <v>105</v>
      </c>
      <c r="Z90">
        <v>178</v>
      </c>
      <c r="AB90">
        <v>2024</v>
      </c>
      <c r="AC90">
        <v>9.6999999999999993</v>
      </c>
    </row>
    <row r="91" spans="1:29" x14ac:dyDescent="0.45">
      <c r="A91" t="s">
        <v>109</v>
      </c>
      <c r="B91">
        <v>3.3</v>
      </c>
      <c r="C91" t="s">
        <v>52</v>
      </c>
      <c r="D91">
        <v>0.67079221748831996</v>
      </c>
      <c r="E91">
        <v>0.67079221748831996</v>
      </c>
      <c r="F91">
        <v>0.89498132244578699</v>
      </c>
      <c r="G91">
        <v>0.65531908550071005</v>
      </c>
      <c r="H91">
        <v>0.72297121073078396</v>
      </c>
      <c r="I91">
        <v>1630.1282422972299</v>
      </c>
      <c r="J91" t="s">
        <v>52</v>
      </c>
      <c r="K91">
        <v>63.8</v>
      </c>
      <c r="L91">
        <v>344</v>
      </c>
      <c r="M91">
        <v>64.8</v>
      </c>
      <c r="N91">
        <v>343</v>
      </c>
      <c r="O91">
        <v>18.7</v>
      </c>
      <c r="P91">
        <v>309</v>
      </c>
      <c r="Q91">
        <v>18.2</v>
      </c>
      <c r="R91">
        <v>327</v>
      </c>
      <c r="S91">
        <v>109.5</v>
      </c>
      <c r="T91">
        <v>108</v>
      </c>
      <c r="U91">
        <v>108.7</v>
      </c>
      <c r="V91">
        <v>107</v>
      </c>
      <c r="W91">
        <v>101.5</v>
      </c>
      <c r="X91">
        <v>88</v>
      </c>
      <c r="Y91">
        <v>101.6</v>
      </c>
      <c r="Z91">
        <v>85</v>
      </c>
      <c r="AB91">
        <v>2024</v>
      </c>
      <c r="AC91">
        <v>8</v>
      </c>
    </row>
    <row r="92" spans="1:29" x14ac:dyDescent="0.45">
      <c r="A92" t="s">
        <v>345</v>
      </c>
      <c r="B92">
        <v>3.3</v>
      </c>
      <c r="C92" t="s">
        <v>208</v>
      </c>
      <c r="D92">
        <v>-1.10244338609283</v>
      </c>
      <c r="E92">
        <v>-1.10244338609283</v>
      </c>
      <c r="F92">
        <v>-1.0303327251239001</v>
      </c>
      <c r="G92">
        <v>-0.91371093394041902</v>
      </c>
      <c r="H92">
        <v>-1.03723260781249</v>
      </c>
      <c r="I92">
        <v>1325.4809664028501</v>
      </c>
      <c r="J92" t="s">
        <v>208</v>
      </c>
      <c r="K92">
        <v>67.400000000000006</v>
      </c>
      <c r="L92">
        <v>187</v>
      </c>
      <c r="M92">
        <v>67.5</v>
      </c>
      <c r="N92">
        <v>240</v>
      </c>
      <c r="O92">
        <v>17.399999999999999</v>
      </c>
      <c r="P92">
        <v>170</v>
      </c>
      <c r="Q92">
        <v>18</v>
      </c>
      <c r="R92">
        <v>304</v>
      </c>
      <c r="S92">
        <v>103.9</v>
      </c>
      <c r="T92">
        <v>222</v>
      </c>
      <c r="U92">
        <v>106.2</v>
      </c>
      <c r="V92">
        <v>151</v>
      </c>
      <c r="W92">
        <v>111.1</v>
      </c>
      <c r="X92">
        <v>278</v>
      </c>
      <c r="Y92">
        <v>109.4</v>
      </c>
      <c r="Z92">
        <v>281</v>
      </c>
      <c r="AB92">
        <v>2024</v>
      </c>
      <c r="AC92">
        <v>-7.1999999999999904</v>
      </c>
    </row>
    <row r="93" spans="1:29" x14ac:dyDescent="0.45">
      <c r="A93" t="s">
        <v>119</v>
      </c>
      <c r="B93">
        <v>3.3</v>
      </c>
      <c r="C93" t="s">
        <v>6</v>
      </c>
      <c r="D93">
        <v>0.65314808212930398</v>
      </c>
      <c r="E93">
        <v>0.65314808212930398</v>
      </c>
      <c r="F93">
        <v>0.72126442933361201</v>
      </c>
      <c r="G93">
        <v>0.372021998657172</v>
      </c>
      <c r="H93">
        <v>0.59989564806234796</v>
      </c>
      <c r="I93">
        <v>1608.8269392883899</v>
      </c>
      <c r="J93" t="s">
        <v>425</v>
      </c>
      <c r="K93">
        <v>69.7</v>
      </c>
      <c r="L93">
        <v>71</v>
      </c>
      <c r="M93">
        <v>70.900000000000006</v>
      </c>
      <c r="N93">
        <v>55</v>
      </c>
      <c r="O93">
        <v>16.3</v>
      </c>
      <c r="P93">
        <v>47</v>
      </c>
      <c r="Q93">
        <v>17.399999999999999</v>
      </c>
      <c r="R93">
        <v>156</v>
      </c>
      <c r="S93">
        <v>110.5</v>
      </c>
      <c r="T93">
        <v>97</v>
      </c>
      <c r="U93">
        <v>105.9</v>
      </c>
      <c r="V93">
        <v>163</v>
      </c>
      <c r="W93">
        <v>103.9</v>
      </c>
      <c r="X93">
        <v>128</v>
      </c>
      <c r="Y93">
        <v>106.5</v>
      </c>
      <c r="Z93">
        <v>219</v>
      </c>
      <c r="AB93">
        <v>2024</v>
      </c>
      <c r="AC93">
        <v>6.5999999999999899</v>
      </c>
    </row>
    <row r="94" spans="1:29" x14ac:dyDescent="0.45">
      <c r="A94" t="s">
        <v>76</v>
      </c>
      <c r="B94">
        <v>3.3</v>
      </c>
      <c r="C94" t="s">
        <v>8</v>
      </c>
      <c r="D94">
        <v>1.0854293984251999</v>
      </c>
      <c r="E94">
        <v>1.0854293984251999</v>
      </c>
      <c r="F94">
        <v>1.25464792920654</v>
      </c>
      <c r="G94">
        <v>0.98220033955094499</v>
      </c>
      <c r="H94">
        <v>1.1019267664019701</v>
      </c>
      <c r="I94">
        <v>1695.71597509502</v>
      </c>
      <c r="J94" t="s">
        <v>8</v>
      </c>
      <c r="K94">
        <v>63.2</v>
      </c>
      <c r="L94">
        <v>351</v>
      </c>
      <c r="M94">
        <v>64.8</v>
      </c>
      <c r="N94">
        <v>344</v>
      </c>
      <c r="O94">
        <v>19.399999999999999</v>
      </c>
      <c r="P94">
        <v>346</v>
      </c>
      <c r="Q94">
        <v>17.600000000000001</v>
      </c>
      <c r="R94">
        <v>219</v>
      </c>
      <c r="S94">
        <v>114.9</v>
      </c>
      <c r="T94">
        <v>42</v>
      </c>
      <c r="U94">
        <v>110.6</v>
      </c>
      <c r="V94">
        <v>64</v>
      </c>
      <c r="W94">
        <v>100.5</v>
      </c>
      <c r="X94">
        <v>71</v>
      </c>
      <c r="Y94">
        <v>103.5</v>
      </c>
      <c r="Z94">
        <v>136</v>
      </c>
      <c r="AA94">
        <v>6</v>
      </c>
      <c r="AB94">
        <v>2024</v>
      </c>
      <c r="AC94">
        <v>14.4</v>
      </c>
    </row>
    <row r="95" spans="1:29" x14ac:dyDescent="0.45">
      <c r="A95" t="s">
        <v>173</v>
      </c>
      <c r="B95">
        <v>3.3</v>
      </c>
      <c r="C95" t="s">
        <v>13</v>
      </c>
      <c r="D95">
        <v>0.150290224397335</v>
      </c>
      <c r="E95">
        <v>0.150290224397335</v>
      </c>
      <c r="F95">
        <v>0.20762148549616399</v>
      </c>
      <c r="G95">
        <v>-9.6507798814831305E-2</v>
      </c>
      <c r="H95">
        <v>0.10292353386900099</v>
      </c>
      <c r="I95">
        <v>1522.8134906243799</v>
      </c>
      <c r="J95" t="s">
        <v>425</v>
      </c>
      <c r="K95">
        <v>65.3</v>
      </c>
      <c r="L95">
        <v>310</v>
      </c>
      <c r="M95">
        <v>66.099999999999994</v>
      </c>
      <c r="N95">
        <v>301</v>
      </c>
      <c r="O95">
        <v>18.8</v>
      </c>
      <c r="P95">
        <v>317</v>
      </c>
      <c r="Q95">
        <v>17.7</v>
      </c>
      <c r="R95">
        <v>236</v>
      </c>
      <c r="S95">
        <v>107</v>
      </c>
      <c r="T95">
        <v>162</v>
      </c>
      <c r="U95">
        <v>100.9</v>
      </c>
      <c r="V95">
        <v>265</v>
      </c>
      <c r="W95">
        <v>105.9</v>
      </c>
      <c r="X95">
        <v>170</v>
      </c>
      <c r="Y95">
        <v>109.2</v>
      </c>
      <c r="Z95">
        <v>276</v>
      </c>
      <c r="AB95">
        <v>2024</v>
      </c>
      <c r="AC95">
        <v>1.0999999999999901</v>
      </c>
    </row>
    <row r="96" spans="1:29" x14ac:dyDescent="0.45">
      <c r="A96" t="s">
        <v>252</v>
      </c>
      <c r="B96">
        <v>3.3</v>
      </c>
      <c r="C96" t="s">
        <v>129</v>
      </c>
      <c r="D96">
        <v>-0.52900898692479503</v>
      </c>
      <c r="E96">
        <v>-0.52900898692479503</v>
      </c>
      <c r="F96">
        <v>-0.353010305911308</v>
      </c>
      <c r="G96">
        <v>-0.30353259304664698</v>
      </c>
      <c r="H96">
        <v>-0.42864021820188603</v>
      </c>
      <c r="I96">
        <v>1430.81309423471</v>
      </c>
      <c r="J96" t="s">
        <v>129</v>
      </c>
      <c r="K96">
        <v>70.099999999999994</v>
      </c>
      <c r="L96">
        <v>55</v>
      </c>
      <c r="M96">
        <v>71.2</v>
      </c>
      <c r="N96">
        <v>50</v>
      </c>
      <c r="O96">
        <v>16.2</v>
      </c>
      <c r="P96">
        <v>37</v>
      </c>
      <c r="Q96">
        <v>17.399999999999999</v>
      </c>
      <c r="R96">
        <v>160</v>
      </c>
      <c r="S96">
        <v>99</v>
      </c>
      <c r="T96">
        <v>302</v>
      </c>
      <c r="U96">
        <v>98.9</v>
      </c>
      <c r="V96">
        <v>298</v>
      </c>
      <c r="W96">
        <v>108.9</v>
      </c>
      <c r="X96">
        <v>233</v>
      </c>
      <c r="Y96">
        <v>108.3</v>
      </c>
      <c r="Z96">
        <v>257</v>
      </c>
      <c r="AB96">
        <v>2024</v>
      </c>
      <c r="AC96">
        <v>-9.9000000000000092</v>
      </c>
    </row>
    <row r="97" spans="1:29" x14ac:dyDescent="0.45">
      <c r="A97" t="s">
        <v>16</v>
      </c>
      <c r="B97">
        <v>3.3</v>
      </c>
      <c r="C97" t="s">
        <v>4</v>
      </c>
      <c r="D97">
        <v>2.0999671815686498</v>
      </c>
      <c r="E97">
        <v>2.0999671815686498</v>
      </c>
      <c r="F97">
        <v>1.88616503075329</v>
      </c>
      <c r="G97">
        <v>2.3333095229585799</v>
      </c>
      <c r="H97">
        <v>2.1048522292122902</v>
      </c>
      <c r="I97">
        <v>1869.2972995709199</v>
      </c>
      <c r="J97" t="s">
        <v>425</v>
      </c>
      <c r="K97">
        <v>72.2</v>
      </c>
      <c r="L97">
        <v>16</v>
      </c>
      <c r="M97">
        <v>73.400000000000006</v>
      </c>
      <c r="N97">
        <v>11</v>
      </c>
      <c r="O97">
        <v>15.2</v>
      </c>
      <c r="P97">
        <v>8</v>
      </c>
      <c r="Q97">
        <v>17.5</v>
      </c>
      <c r="R97">
        <v>180</v>
      </c>
      <c r="S97">
        <v>120.2</v>
      </c>
      <c r="T97">
        <v>11</v>
      </c>
      <c r="U97">
        <v>116.7</v>
      </c>
      <c r="V97">
        <v>13</v>
      </c>
      <c r="W97">
        <v>93.7</v>
      </c>
      <c r="X97">
        <v>10</v>
      </c>
      <c r="Y97">
        <v>96.8</v>
      </c>
      <c r="Z97">
        <v>13</v>
      </c>
      <c r="AA97">
        <v>2</v>
      </c>
      <c r="AB97">
        <v>2024</v>
      </c>
      <c r="AC97">
        <v>26.5</v>
      </c>
    </row>
    <row r="98" spans="1:29" x14ac:dyDescent="0.45">
      <c r="A98" t="s">
        <v>362</v>
      </c>
      <c r="B98">
        <v>3.3</v>
      </c>
      <c r="C98" t="s">
        <v>276</v>
      </c>
      <c r="D98">
        <v>-1.2083081982469299</v>
      </c>
      <c r="E98">
        <v>-1.2083081982469299</v>
      </c>
      <c r="F98">
        <v>-1.0838626081949301</v>
      </c>
      <c r="G98">
        <v>-1.2079040625856301</v>
      </c>
      <c r="H98">
        <v>-1.1770957668186</v>
      </c>
      <c r="I98">
        <v>1301.2741501578701</v>
      </c>
      <c r="J98" t="s">
        <v>276</v>
      </c>
      <c r="K98">
        <v>69.2</v>
      </c>
      <c r="L98">
        <v>87</v>
      </c>
      <c r="M98">
        <v>70.3</v>
      </c>
      <c r="N98">
        <v>75</v>
      </c>
      <c r="O98">
        <v>16.399999999999999</v>
      </c>
      <c r="P98">
        <v>51</v>
      </c>
      <c r="Q98">
        <v>17.8</v>
      </c>
      <c r="R98">
        <v>265</v>
      </c>
      <c r="S98">
        <v>91.3</v>
      </c>
      <c r="T98">
        <v>356</v>
      </c>
      <c r="U98">
        <v>91.3</v>
      </c>
      <c r="V98">
        <v>356</v>
      </c>
      <c r="W98">
        <v>112.7</v>
      </c>
      <c r="X98">
        <v>317</v>
      </c>
      <c r="Y98">
        <v>107.8</v>
      </c>
      <c r="Z98">
        <v>253</v>
      </c>
      <c r="AB98">
        <v>2024</v>
      </c>
      <c r="AC98">
        <v>-21.4</v>
      </c>
    </row>
    <row r="99" spans="1:29" x14ac:dyDescent="0.45">
      <c r="A99" t="s">
        <v>151</v>
      </c>
      <c r="B99">
        <v>3.3</v>
      </c>
      <c r="C99" t="s">
        <v>143</v>
      </c>
      <c r="D99">
        <v>7.9713682961271001E-2</v>
      </c>
      <c r="E99">
        <v>7.9713682961271001E-2</v>
      </c>
      <c r="F99">
        <v>0.33385262917014502</v>
      </c>
      <c r="G99">
        <v>0.40471012406219598</v>
      </c>
      <c r="H99">
        <v>0.22449752978872101</v>
      </c>
      <c r="I99">
        <v>1543.85490996818</v>
      </c>
      <c r="J99" t="s">
        <v>143</v>
      </c>
      <c r="K99">
        <v>72.8</v>
      </c>
      <c r="L99">
        <v>8</v>
      </c>
      <c r="M99">
        <v>73.900000000000006</v>
      </c>
      <c r="N99">
        <v>7</v>
      </c>
      <c r="O99">
        <v>15.1</v>
      </c>
      <c r="P99">
        <v>6</v>
      </c>
      <c r="Q99">
        <v>17.3</v>
      </c>
      <c r="R99">
        <v>133</v>
      </c>
      <c r="S99">
        <v>113.6</v>
      </c>
      <c r="T99">
        <v>57</v>
      </c>
      <c r="U99">
        <v>114</v>
      </c>
      <c r="V99">
        <v>26</v>
      </c>
      <c r="W99">
        <v>103.6</v>
      </c>
      <c r="X99">
        <v>122</v>
      </c>
      <c r="Y99">
        <v>101.4</v>
      </c>
      <c r="Z99">
        <v>80</v>
      </c>
      <c r="AA99">
        <v>13</v>
      </c>
      <c r="AB99">
        <v>2024</v>
      </c>
      <c r="AC99">
        <v>10</v>
      </c>
    </row>
    <row r="100" spans="1:29" x14ac:dyDescent="0.45">
      <c r="A100" t="s">
        <v>132</v>
      </c>
      <c r="B100">
        <v>3.3</v>
      </c>
      <c r="C100" t="s">
        <v>106</v>
      </c>
      <c r="D100">
        <v>0.362019848705533</v>
      </c>
      <c r="E100">
        <v>0.362019848705533</v>
      </c>
      <c r="F100">
        <v>0.50590715966880695</v>
      </c>
      <c r="G100">
        <v>0.33933387325214898</v>
      </c>
      <c r="H100">
        <v>0.39232018258300599</v>
      </c>
      <c r="I100">
        <v>1572.90081560055</v>
      </c>
      <c r="J100" t="s">
        <v>106</v>
      </c>
      <c r="K100">
        <v>66.8</v>
      </c>
      <c r="L100">
        <v>233</v>
      </c>
      <c r="M100">
        <v>67.599999999999994</v>
      </c>
      <c r="N100">
        <v>233</v>
      </c>
      <c r="O100">
        <v>17.5</v>
      </c>
      <c r="P100">
        <v>179</v>
      </c>
      <c r="Q100">
        <v>17.7</v>
      </c>
      <c r="R100">
        <v>248</v>
      </c>
      <c r="S100">
        <v>109.2</v>
      </c>
      <c r="T100">
        <v>122</v>
      </c>
      <c r="U100">
        <v>106.6</v>
      </c>
      <c r="V100">
        <v>143</v>
      </c>
      <c r="W100">
        <v>103.6</v>
      </c>
      <c r="X100">
        <v>125</v>
      </c>
      <c r="Y100">
        <v>105.3</v>
      </c>
      <c r="Z100">
        <v>186</v>
      </c>
      <c r="AB100">
        <v>2024</v>
      </c>
      <c r="AC100">
        <v>5.6000000000000103</v>
      </c>
    </row>
    <row r="101" spans="1:29" x14ac:dyDescent="0.45">
      <c r="A101" t="s">
        <v>79</v>
      </c>
      <c r="B101">
        <v>3.3</v>
      </c>
      <c r="C101" t="s">
        <v>19</v>
      </c>
      <c r="D101">
        <v>1.16482800754078</v>
      </c>
      <c r="E101">
        <v>1.16482800754078</v>
      </c>
      <c r="F101">
        <v>1.05480303240805</v>
      </c>
      <c r="G101">
        <v>0.88413596333587396</v>
      </c>
      <c r="H101">
        <v>1.0671487527063701</v>
      </c>
      <c r="I101">
        <v>1689.69677037465</v>
      </c>
      <c r="J101" t="s">
        <v>19</v>
      </c>
      <c r="K101">
        <v>66.599999999999994</v>
      </c>
      <c r="L101">
        <v>244</v>
      </c>
      <c r="M101">
        <v>67.7</v>
      </c>
      <c r="N101">
        <v>222</v>
      </c>
      <c r="O101">
        <v>18</v>
      </c>
      <c r="P101">
        <v>247</v>
      </c>
      <c r="Q101">
        <v>17.2</v>
      </c>
      <c r="R101">
        <v>106</v>
      </c>
      <c r="S101">
        <v>113.6</v>
      </c>
      <c r="T101">
        <v>58</v>
      </c>
      <c r="U101">
        <v>110.2</v>
      </c>
      <c r="V101">
        <v>74</v>
      </c>
      <c r="W101">
        <v>103.2</v>
      </c>
      <c r="X101">
        <v>115</v>
      </c>
      <c r="Y101">
        <v>106</v>
      </c>
      <c r="Z101">
        <v>209</v>
      </c>
      <c r="AB101">
        <v>2024</v>
      </c>
      <c r="AC101">
        <v>10.4</v>
      </c>
    </row>
    <row r="102" spans="1:29" x14ac:dyDescent="0.45">
      <c r="A102" t="s">
        <v>111</v>
      </c>
      <c r="B102">
        <v>3.3</v>
      </c>
      <c r="C102" t="s">
        <v>6</v>
      </c>
      <c r="D102">
        <v>0.82076736803995998</v>
      </c>
      <c r="E102">
        <v>0.82076736803995998</v>
      </c>
      <c r="F102">
        <v>0.75266862740194596</v>
      </c>
      <c r="G102">
        <v>0.44829429126889397</v>
      </c>
      <c r="H102">
        <v>0.71062441368769003</v>
      </c>
      <c r="I102">
        <v>1627.991320399</v>
      </c>
      <c r="J102" t="s">
        <v>6</v>
      </c>
      <c r="K102">
        <v>71.099999999999994</v>
      </c>
      <c r="L102">
        <v>33</v>
      </c>
      <c r="M102">
        <v>72.2</v>
      </c>
      <c r="N102">
        <v>27</v>
      </c>
      <c r="O102">
        <v>16.100000000000001</v>
      </c>
      <c r="P102">
        <v>33</v>
      </c>
      <c r="Q102">
        <v>17.100000000000001</v>
      </c>
      <c r="R102">
        <v>88</v>
      </c>
      <c r="S102">
        <v>110.9</v>
      </c>
      <c r="T102">
        <v>90</v>
      </c>
      <c r="U102">
        <v>105.7</v>
      </c>
      <c r="V102">
        <v>168</v>
      </c>
      <c r="W102">
        <v>100.6</v>
      </c>
      <c r="X102">
        <v>75</v>
      </c>
      <c r="Y102">
        <v>105.6</v>
      </c>
      <c r="Z102">
        <v>196</v>
      </c>
      <c r="AB102">
        <v>2024</v>
      </c>
      <c r="AC102">
        <v>10.3</v>
      </c>
    </row>
    <row r="103" spans="1:29" x14ac:dyDescent="0.45">
      <c r="A103" t="s">
        <v>264</v>
      </c>
      <c r="B103">
        <v>3.3</v>
      </c>
      <c r="C103" t="s">
        <v>129</v>
      </c>
      <c r="D103">
        <v>-0.37021176869364603</v>
      </c>
      <c r="E103">
        <v>-0.37021176869364603</v>
      </c>
      <c r="F103">
        <v>-0.43405048332009799</v>
      </c>
      <c r="G103">
        <v>-0.36890884385669398</v>
      </c>
      <c r="H103">
        <v>-0.38584571614102098</v>
      </c>
      <c r="I103">
        <v>1438.21975267889</v>
      </c>
      <c r="J103" t="s">
        <v>129</v>
      </c>
      <c r="K103">
        <v>68.099999999999994</v>
      </c>
      <c r="L103">
        <v>143</v>
      </c>
      <c r="M103">
        <v>69.2</v>
      </c>
      <c r="N103">
        <v>128</v>
      </c>
      <c r="O103">
        <v>16.899999999999999</v>
      </c>
      <c r="P103">
        <v>88</v>
      </c>
      <c r="Q103">
        <v>17.5</v>
      </c>
      <c r="R103">
        <v>182</v>
      </c>
      <c r="S103">
        <v>101.3</v>
      </c>
      <c r="T103">
        <v>263</v>
      </c>
      <c r="U103">
        <v>101</v>
      </c>
      <c r="V103">
        <v>262</v>
      </c>
      <c r="W103">
        <v>107.1</v>
      </c>
      <c r="X103">
        <v>195</v>
      </c>
      <c r="Y103">
        <v>105.4</v>
      </c>
      <c r="Z103">
        <v>191</v>
      </c>
      <c r="AB103">
        <v>2024</v>
      </c>
      <c r="AC103">
        <v>-5.8</v>
      </c>
    </row>
    <row r="104" spans="1:29" x14ac:dyDescent="0.45">
      <c r="A104" t="s">
        <v>268</v>
      </c>
      <c r="B104">
        <v>3.3</v>
      </c>
      <c r="C104" t="s">
        <v>254</v>
      </c>
      <c r="D104">
        <v>-0.60840759604036798</v>
      </c>
      <c r="E104">
        <v>-0.60840759604036798</v>
      </c>
      <c r="F104">
        <v>-0.488637412183411</v>
      </c>
      <c r="G104">
        <v>-0.29263655124497301</v>
      </c>
      <c r="H104">
        <v>-0.49952228887728001</v>
      </c>
      <c r="I104">
        <v>1418.5451798525601</v>
      </c>
      <c r="J104" t="s">
        <v>254</v>
      </c>
      <c r="K104">
        <v>66.7</v>
      </c>
      <c r="L104">
        <v>240</v>
      </c>
      <c r="M104">
        <v>67.099999999999994</v>
      </c>
      <c r="N104">
        <v>260</v>
      </c>
      <c r="O104">
        <v>17.399999999999999</v>
      </c>
      <c r="P104">
        <v>169</v>
      </c>
      <c r="Q104">
        <v>18.100000000000001</v>
      </c>
      <c r="R104">
        <v>312</v>
      </c>
      <c r="S104">
        <v>105</v>
      </c>
      <c r="T104">
        <v>203</v>
      </c>
      <c r="U104">
        <v>106</v>
      </c>
      <c r="V104">
        <v>161</v>
      </c>
      <c r="W104">
        <v>111.6</v>
      </c>
      <c r="X104">
        <v>291</v>
      </c>
      <c r="Y104">
        <v>104.6</v>
      </c>
      <c r="Z104">
        <v>170</v>
      </c>
      <c r="AB104">
        <v>2024</v>
      </c>
      <c r="AC104">
        <v>-6.5999999999999899</v>
      </c>
    </row>
    <row r="105" spans="1:29" x14ac:dyDescent="0.45">
      <c r="A105" t="s">
        <v>84</v>
      </c>
      <c r="B105">
        <v>3.2</v>
      </c>
      <c r="C105" t="s">
        <v>6</v>
      </c>
      <c r="D105">
        <v>0.83841150339897497</v>
      </c>
      <c r="E105">
        <v>0.83841150339897497</v>
      </c>
      <c r="F105">
        <v>1.05353819128907</v>
      </c>
      <c r="G105">
        <v>1.06936867396434</v>
      </c>
      <c r="H105">
        <v>0.94993246801284104</v>
      </c>
      <c r="I105">
        <v>1669.4095619013201</v>
      </c>
      <c r="J105" t="s">
        <v>6</v>
      </c>
      <c r="K105">
        <v>60.1</v>
      </c>
      <c r="L105">
        <v>362</v>
      </c>
      <c r="M105">
        <v>61.3</v>
      </c>
      <c r="N105">
        <v>362</v>
      </c>
      <c r="O105">
        <v>19.7</v>
      </c>
      <c r="P105">
        <v>352</v>
      </c>
      <c r="Q105">
        <v>19.3</v>
      </c>
      <c r="R105">
        <v>362</v>
      </c>
      <c r="S105">
        <v>105.1</v>
      </c>
      <c r="T105">
        <v>200</v>
      </c>
      <c r="U105">
        <v>101.8</v>
      </c>
      <c r="V105">
        <v>254</v>
      </c>
      <c r="W105">
        <v>93.3</v>
      </c>
      <c r="X105">
        <v>7</v>
      </c>
      <c r="Y105">
        <v>96.5</v>
      </c>
      <c r="Z105">
        <v>11</v>
      </c>
      <c r="AA105">
        <v>10</v>
      </c>
      <c r="AB105">
        <v>2024</v>
      </c>
      <c r="AC105">
        <v>11.8</v>
      </c>
    </row>
    <row r="106" spans="1:29" x14ac:dyDescent="0.45">
      <c r="A106" t="s">
        <v>265</v>
      </c>
      <c r="B106">
        <v>3.2</v>
      </c>
      <c r="C106" t="s">
        <v>208</v>
      </c>
      <c r="D106">
        <v>-0.55547518996331902</v>
      </c>
      <c r="E106">
        <v>-0.55547518996331902</v>
      </c>
      <c r="F106">
        <v>-0.44330189264747899</v>
      </c>
      <c r="G106">
        <v>-0.41249301106339198</v>
      </c>
      <c r="H106">
        <v>-0.49168632090937697</v>
      </c>
      <c r="I106">
        <v>1419.90139000861</v>
      </c>
      <c r="J106" t="s">
        <v>208</v>
      </c>
      <c r="K106">
        <v>67.7</v>
      </c>
      <c r="L106">
        <v>162</v>
      </c>
      <c r="M106">
        <v>68.400000000000006</v>
      </c>
      <c r="N106">
        <v>181</v>
      </c>
      <c r="O106">
        <v>17.100000000000001</v>
      </c>
      <c r="P106">
        <v>112</v>
      </c>
      <c r="Q106">
        <v>17.899999999999999</v>
      </c>
      <c r="R106">
        <v>286</v>
      </c>
      <c r="S106">
        <v>103.4</v>
      </c>
      <c r="T106">
        <v>231</v>
      </c>
      <c r="U106">
        <v>104.6</v>
      </c>
      <c r="V106">
        <v>194</v>
      </c>
      <c r="W106">
        <v>112.2</v>
      </c>
      <c r="X106">
        <v>304</v>
      </c>
      <c r="Y106">
        <v>111.8</v>
      </c>
      <c r="Z106">
        <v>328</v>
      </c>
      <c r="AB106">
        <v>2024</v>
      </c>
      <c r="AC106">
        <v>-8.8000000000000007</v>
      </c>
    </row>
    <row r="107" spans="1:29" x14ac:dyDescent="0.45">
      <c r="A107" t="s">
        <v>187</v>
      </c>
      <c r="B107">
        <v>3.2</v>
      </c>
      <c r="C107" t="s">
        <v>141</v>
      </c>
      <c r="D107">
        <v>-8.5069938338122198E-3</v>
      </c>
      <c r="E107">
        <v>-8.5069938338122198E-3</v>
      </c>
      <c r="F107">
        <v>-3.6068225233745602E-2</v>
      </c>
      <c r="G107">
        <v>-9.6507798814831305E-2</v>
      </c>
      <c r="H107">
        <v>-3.7397502929050301E-2</v>
      </c>
      <c r="I107">
        <v>1498.5274271805499</v>
      </c>
      <c r="J107" t="s">
        <v>141</v>
      </c>
      <c r="K107">
        <v>65.400000000000006</v>
      </c>
      <c r="L107">
        <v>306</v>
      </c>
      <c r="M107">
        <v>65.400000000000006</v>
      </c>
      <c r="N107">
        <v>328</v>
      </c>
      <c r="O107">
        <v>18.3</v>
      </c>
      <c r="P107">
        <v>275</v>
      </c>
      <c r="Q107">
        <v>18.2</v>
      </c>
      <c r="R107">
        <v>326</v>
      </c>
      <c r="S107">
        <v>113.3</v>
      </c>
      <c r="T107">
        <v>65</v>
      </c>
      <c r="U107">
        <v>113.8</v>
      </c>
      <c r="V107">
        <v>28</v>
      </c>
      <c r="W107">
        <v>108.6</v>
      </c>
      <c r="X107">
        <v>222</v>
      </c>
      <c r="Y107">
        <v>107.3</v>
      </c>
      <c r="Z107">
        <v>238</v>
      </c>
      <c r="AB107">
        <v>2024</v>
      </c>
      <c r="AC107">
        <v>4.7</v>
      </c>
    </row>
    <row r="108" spans="1:29" x14ac:dyDescent="0.45">
      <c r="A108" t="s">
        <v>35</v>
      </c>
      <c r="B108">
        <v>3.2</v>
      </c>
      <c r="C108" t="s">
        <v>19</v>
      </c>
      <c r="D108">
        <v>1.5088886470416001</v>
      </c>
      <c r="E108">
        <v>1.5088886470416001</v>
      </c>
      <c r="F108">
        <v>1.70456998438577</v>
      </c>
      <c r="G108">
        <v>1.61417076404807</v>
      </c>
      <c r="H108">
        <v>1.5841295106292601</v>
      </c>
      <c r="I108">
        <v>1779.17321505216</v>
      </c>
      <c r="J108" t="s">
        <v>19</v>
      </c>
      <c r="K108">
        <v>65.3</v>
      </c>
      <c r="L108">
        <v>309</v>
      </c>
      <c r="M108">
        <v>66.400000000000006</v>
      </c>
      <c r="N108">
        <v>286</v>
      </c>
      <c r="O108">
        <v>17.8</v>
      </c>
      <c r="P108">
        <v>210</v>
      </c>
      <c r="Q108">
        <v>18.399999999999999</v>
      </c>
      <c r="R108">
        <v>342</v>
      </c>
      <c r="S108">
        <v>114.3</v>
      </c>
      <c r="T108">
        <v>49</v>
      </c>
      <c r="U108">
        <v>109.3</v>
      </c>
      <c r="V108">
        <v>97</v>
      </c>
      <c r="W108">
        <v>93.7</v>
      </c>
      <c r="X108">
        <v>9</v>
      </c>
      <c r="Y108">
        <v>99.5</v>
      </c>
      <c r="Z108">
        <v>37</v>
      </c>
      <c r="AA108">
        <v>9</v>
      </c>
      <c r="AB108">
        <v>2024</v>
      </c>
      <c r="AC108">
        <v>20.6</v>
      </c>
    </row>
    <row r="109" spans="1:29" x14ac:dyDescent="0.45">
      <c r="A109" t="s">
        <v>5</v>
      </c>
      <c r="B109">
        <v>3.2</v>
      </c>
      <c r="C109" t="s">
        <v>6</v>
      </c>
      <c r="D109">
        <v>2.33816300891537</v>
      </c>
      <c r="E109">
        <v>2.33816300891537</v>
      </c>
      <c r="F109">
        <v>2.4302274035021498</v>
      </c>
      <c r="G109">
        <v>2.5512303589920702</v>
      </c>
      <c r="H109">
        <v>2.4144459450812401</v>
      </c>
      <c r="I109">
        <v>1922.8802319449401</v>
      </c>
      <c r="J109" t="s">
        <v>6</v>
      </c>
      <c r="K109">
        <v>66.400000000000006</v>
      </c>
      <c r="L109">
        <v>253</v>
      </c>
      <c r="M109">
        <v>67.099999999999994</v>
      </c>
      <c r="N109">
        <v>263</v>
      </c>
      <c r="O109">
        <v>17.5</v>
      </c>
      <c r="P109">
        <v>181</v>
      </c>
      <c r="Q109">
        <v>18.100000000000001</v>
      </c>
      <c r="R109">
        <v>315</v>
      </c>
      <c r="S109">
        <v>121.6</v>
      </c>
      <c r="T109">
        <v>8</v>
      </c>
      <c r="U109">
        <v>117.4</v>
      </c>
      <c r="V109">
        <v>11</v>
      </c>
      <c r="W109">
        <v>95.2</v>
      </c>
      <c r="X109">
        <v>16</v>
      </c>
      <c r="Y109">
        <v>98.6</v>
      </c>
      <c r="Z109">
        <v>31</v>
      </c>
      <c r="AA109">
        <v>4</v>
      </c>
      <c r="AB109">
        <v>2024</v>
      </c>
      <c r="AC109">
        <v>26.4</v>
      </c>
    </row>
    <row r="110" spans="1:29" x14ac:dyDescent="0.45">
      <c r="A110" t="s">
        <v>136</v>
      </c>
      <c r="B110">
        <v>3.2</v>
      </c>
      <c r="C110" t="s">
        <v>6</v>
      </c>
      <c r="D110">
        <v>0.20322263047438499</v>
      </c>
      <c r="E110">
        <v>0.20322263047438499</v>
      </c>
      <c r="F110">
        <v>0.64787654069463796</v>
      </c>
      <c r="G110">
        <v>0.372021998657172</v>
      </c>
      <c r="H110">
        <v>0.35658595007514499</v>
      </c>
      <c r="I110">
        <v>1566.71611330926</v>
      </c>
      <c r="J110" t="s">
        <v>425</v>
      </c>
      <c r="K110">
        <v>68.599999999999994</v>
      </c>
      <c r="L110">
        <v>116</v>
      </c>
      <c r="M110">
        <v>69.8</v>
      </c>
      <c r="N110">
        <v>100</v>
      </c>
      <c r="O110">
        <v>17.399999999999999</v>
      </c>
      <c r="P110">
        <v>164</v>
      </c>
      <c r="Q110">
        <v>17.2</v>
      </c>
      <c r="R110">
        <v>103</v>
      </c>
      <c r="S110">
        <v>109</v>
      </c>
      <c r="T110">
        <v>126</v>
      </c>
      <c r="U110">
        <v>104</v>
      </c>
      <c r="V110">
        <v>210</v>
      </c>
      <c r="W110">
        <v>104.4</v>
      </c>
      <c r="X110">
        <v>139</v>
      </c>
      <c r="Y110">
        <v>107.8</v>
      </c>
      <c r="Z110">
        <v>252</v>
      </c>
      <c r="AB110">
        <v>2024</v>
      </c>
      <c r="AC110">
        <v>4.5999999999999899</v>
      </c>
    </row>
    <row r="111" spans="1:29" x14ac:dyDescent="0.45">
      <c r="A111" t="s">
        <v>200</v>
      </c>
      <c r="B111">
        <v>3.2</v>
      </c>
      <c r="C111" t="s">
        <v>52</v>
      </c>
      <c r="D111">
        <v>-5.2617332231353203E-2</v>
      </c>
      <c r="E111">
        <v>-5.2617332231353203E-2</v>
      </c>
      <c r="F111">
        <v>-1.8306242091529E-2</v>
      </c>
      <c r="G111">
        <v>-0.25994842583994898</v>
      </c>
      <c r="H111">
        <v>-9.5872333098546106E-2</v>
      </c>
      <c r="I111">
        <v>1488.40689594897</v>
      </c>
      <c r="J111" t="s">
        <v>52</v>
      </c>
      <c r="K111">
        <v>66.7</v>
      </c>
      <c r="L111">
        <v>238</v>
      </c>
      <c r="M111">
        <v>67.099999999999994</v>
      </c>
      <c r="N111">
        <v>261</v>
      </c>
      <c r="O111">
        <v>17.8</v>
      </c>
      <c r="P111">
        <v>219</v>
      </c>
      <c r="Q111">
        <v>17.8</v>
      </c>
      <c r="R111">
        <v>261</v>
      </c>
      <c r="S111">
        <v>106.1</v>
      </c>
      <c r="T111">
        <v>177</v>
      </c>
      <c r="U111">
        <v>105</v>
      </c>
      <c r="V111">
        <v>185</v>
      </c>
      <c r="W111">
        <v>108.8</v>
      </c>
      <c r="X111">
        <v>230</v>
      </c>
      <c r="Y111">
        <v>108.5</v>
      </c>
      <c r="Z111">
        <v>263</v>
      </c>
      <c r="AB111">
        <v>2024</v>
      </c>
      <c r="AC111">
        <v>-2.7</v>
      </c>
    </row>
    <row r="112" spans="1:29" x14ac:dyDescent="0.45">
      <c r="A112" t="s">
        <v>178</v>
      </c>
      <c r="B112">
        <v>3.2</v>
      </c>
      <c r="C112" t="s">
        <v>106</v>
      </c>
      <c r="D112">
        <v>0.11500195367930301</v>
      </c>
      <c r="E112">
        <v>0.11500195367930301</v>
      </c>
      <c r="F112">
        <v>0.22668444807504301</v>
      </c>
      <c r="G112">
        <v>-0.27084446764162301</v>
      </c>
      <c r="H112">
        <v>4.6460971948006503E-2</v>
      </c>
      <c r="I112">
        <v>1513.0412327199001</v>
      </c>
      <c r="J112" t="s">
        <v>106</v>
      </c>
      <c r="K112">
        <v>64.5</v>
      </c>
      <c r="L112">
        <v>333</v>
      </c>
      <c r="M112">
        <v>65.3</v>
      </c>
      <c r="N112">
        <v>334</v>
      </c>
      <c r="O112">
        <v>19.2</v>
      </c>
      <c r="P112">
        <v>341</v>
      </c>
      <c r="Q112">
        <v>17.399999999999999</v>
      </c>
      <c r="R112">
        <v>158</v>
      </c>
      <c r="S112">
        <v>109.3</v>
      </c>
      <c r="T112">
        <v>115</v>
      </c>
      <c r="U112">
        <v>108.9</v>
      </c>
      <c r="V112">
        <v>104</v>
      </c>
      <c r="W112">
        <v>104.8</v>
      </c>
      <c r="X112">
        <v>145</v>
      </c>
      <c r="Y112">
        <v>103.5</v>
      </c>
      <c r="Z112">
        <v>130</v>
      </c>
      <c r="AB112">
        <v>2024</v>
      </c>
      <c r="AC112">
        <v>4.5</v>
      </c>
    </row>
    <row r="113" spans="1:29" x14ac:dyDescent="0.45">
      <c r="A113" t="s">
        <v>188</v>
      </c>
      <c r="B113">
        <v>3.2</v>
      </c>
      <c r="C113" t="s">
        <v>175</v>
      </c>
      <c r="D113">
        <v>-6.1439399910859602E-2</v>
      </c>
      <c r="E113">
        <v>-6.1439399910859602E-2</v>
      </c>
      <c r="F113">
        <v>-3.7739622426679498E-2</v>
      </c>
      <c r="G113">
        <v>1.2452619201913699E-2</v>
      </c>
      <c r="H113">
        <v>-3.7041450761621297E-2</v>
      </c>
      <c r="I113">
        <v>1498.5890509094299</v>
      </c>
      <c r="J113" t="s">
        <v>175</v>
      </c>
      <c r="K113">
        <v>70.2</v>
      </c>
      <c r="L113">
        <v>52</v>
      </c>
      <c r="M113">
        <v>70.5</v>
      </c>
      <c r="N113">
        <v>67</v>
      </c>
      <c r="O113">
        <v>16</v>
      </c>
      <c r="P113">
        <v>29</v>
      </c>
      <c r="Q113">
        <v>18.2</v>
      </c>
      <c r="R113">
        <v>328</v>
      </c>
      <c r="S113">
        <v>108</v>
      </c>
      <c r="T113">
        <v>143</v>
      </c>
      <c r="U113">
        <v>109.9</v>
      </c>
      <c r="V113">
        <v>83</v>
      </c>
      <c r="W113">
        <v>112.6</v>
      </c>
      <c r="X113">
        <v>313</v>
      </c>
      <c r="Y113">
        <v>110.7</v>
      </c>
      <c r="Z113">
        <v>310</v>
      </c>
      <c r="AB113">
        <v>2024</v>
      </c>
      <c r="AC113">
        <v>-4.5999999999999899</v>
      </c>
    </row>
    <row r="114" spans="1:29" x14ac:dyDescent="0.45">
      <c r="A114" t="s">
        <v>34</v>
      </c>
      <c r="B114">
        <v>3.2</v>
      </c>
      <c r="C114" t="s">
        <v>19</v>
      </c>
      <c r="D114">
        <v>1.42949003792602</v>
      </c>
      <c r="E114">
        <v>1.42949003792602</v>
      </c>
      <c r="F114">
        <v>1.5599263678512401</v>
      </c>
      <c r="G114">
        <v>1.9846361853050001</v>
      </c>
      <c r="H114">
        <v>1.60088565725207</v>
      </c>
      <c r="I114">
        <v>1782.0732851288999</v>
      </c>
      <c r="J114" t="s">
        <v>19</v>
      </c>
      <c r="K114">
        <v>68.5</v>
      </c>
      <c r="L114">
        <v>122</v>
      </c>
      <c r="M114">
        <v>69.400000000000006</v>
      </c>
      <c r="N114">
        <v>120</v>
      </c>
      <c r="O114">
        <v>17</v>
      </c>
      <c r="P114">
        <v>101</v>
      </c>
      <c r="Q114">
        <v>17.8</v>
      </c>
      <c r="R114">
        <v>266</v>
      </c>
      <c r="S114">
        <v>109.8</v>
      </c>
      <c r="T114">
        <v>105</v>
      </c>
      <c r="U114">
        <v>104.3</v>
      </c>
      <c r="V114">
        <v>203</v>
      </c>
      <c r="W114">
        <v>101.1</v>
      </c>
      <c r="X114">
        <v>84</v>
      </c>
      <c r="Y114">
        <v>107.1</v>
      </c>
      <c r="Z114">
        <v>234</v>
      </c>
      <c r="AB114">
        <v>2024</v>
      </c>
      <c r="AC114">
        <v>8.6999999999999993</v>
      </c>
    </row>
    <row r="115" spans="1:29" x14ac:dyDescent="0.45">
      <c r="A115" t="s">
        <v>332</v>
      </c>
      <c r="B115">
        <v>3.2</v>
      </c>
      <c r="C115" t="s">
        <v>129</v>
      </c>
      <c r="D115">
        <v>-0.86424755874610604</v>
      </c>
      <c r="E115">
        <v>-0.86424755874610604</v>
      </c>
      <c r="F115">
        <v>-1.01213708216946</v>
      </c>
      <c r="G115">
        <v>-0.96819114294879205</v>
      </c>
      <c r="H115">
        <v>-0.92720583565261705</v>
      </c>
      <c r="I115">
        <v>1344.5238499944201</v>
      </c>
      <c r="J115" t="s">
        <v>129</v>
      </c>
      <c r="K115">
        <v>69.599999999999994</v>
      </c>
      <c r="L115">
        <v>73</v>
      </c>
      <c r="M115">
        <v>71.099999999999994</v>
      </c>
      <c r="N115">
        <v>52</v>
      </c>
      <c r="O115">
        <v>17.2</v>
      </c>
      <c r="P115">
        <v>130</v>
      </c>
      <c r="Q115">
        <v>16.3</v>
      </c>
      <c r="R115">
        <v>10</v>
      </c>
      <c r="S115">
        <v>99.5</v>
      </c>
      <c r="T115">
        <v>296</v>
      </c>
      <c r="U115">
        <v>100.1</v>
      </c>
      <c r="V115">
        <v>279</v>
      </c>
      <c r="W115">
        <v>112.3</v>
      </c>
      <c r="X115">
        <v>305</v>
      </c>
      <c r="Y115">
        <v>110.9</v>
      </c>
      <c r="Z115">
        <v>312</v>
      </c>
      <c r="AB115">
        <v>2024</v>
      </c>
      <c r="AC115">
        <v>-12.8</v>
      </c>
    </row>
    <row r="116" spans="1:29" x14ac:dyDescent="0.45">
      <c r="A116" t="s">
        <v>37</v>
      </c>
      <c r="B116">
        <v>3.2</v>
      </c>
      <c r="C116" t="s">
        <v>15</v>
      </c>
      <c r="D116">
        <v>1.57946518847766</v>
      </c>
      <c r="E116">
        <v>1.57946518847766</v>
      </c>
      <c r="F116">
        <v>1.45891976992144</v>
      </c>
      <c r="G116">
        <v>1.6359628476514201</v>
      </c>
      <c r="H116">
        <v>1.56345324863205</v>
      </c>
      <c r="I116">
        <v>1775.59467100699</v>
      </c>
      <c r="J116" t="s">
        <v>15</v>
      </c>
      <c r="K116">
        <v>71.2</v>
      </c>
      <c r="L116">
        <v>31</v>
      </c>
      <c r="M116">
        <v>71.5</v>
      </c>
      <c r="N116">
        <v>41</v>
      </c>
      <c r="O116">
        <v>16.100000000000001</v>
      </c>
      <c r="P116">
        <v>35</v>
      </c>
      <c r="Q116">
        <v>17.5</v>
      </c>
      <c r="R116">
        <v>187</v>
      </c>
      <c r="S116">
        <v>113.2</v>
      </c>
      <c r="T116">
        <v>69</v>
      </c>
      <c r="U116">
        <v>106.1</v>
      </c>
      <c r="V116">
        <v>158</v>
      </c>
      <c r="W116">
        <v>99</v>
      </c>
      <c r="X116">
        <v>45</v>
      </c>
      <c r="Y116">
        <v>104.4</v>
      </c>
      <c r="Z116">
        <v>162</v>
      </c>
      <c r="AB116">
        <v>2024</v>
      </c>
      <c r="AC116">
        <v>14.2</v>
      </c>
    </row>
    <row r="117" spans="1:29" x14ac:dyDescent="0.45">
      <c r="A117" t="s">
        <v>3</v>
      </c>
      <c r="B117">
        <v>3.2</v>
      </c>
      <c r="C117" t="s">
        <v>4</v>
      </c>
      <c r="D117">
        <v>2.5940029716211099</v>
      </c>
      <c r="E117">
        <v>2.5940029716211099</v>
      </c>
      <c r="F117">
        <v>2.4609449735344699</v>
      </c>
      <c r="G117">
        <v>2.9434878638523601</v>
      </c>
      <c r="H117">
        <v>2.64810969515726</v>
      </c>
      <c r="I117">
        <v>1963.3215854893399</v>
      </c>
      <c r="J117" t="s">
        <v>4</v>
      </c>
      <c r="K117">
        <v>63.5</v>
      </c>
      <c r="L117">
        <v>349</v>
      </c>
      <c r="M117">
        <v>64.099999999999994</v>
      </c>
      <c r="N117">
        <v>352</v>
      </c>
      <c r="O117">
        <v>18.899999999999999</v>
      </c>
      <c r="P117">
        <v>327</v>
      </c>
      <c r="Q117">
        <v>18.3</v>
      </c>
      <c r="R117">
        <v>335</v>
      </c>
      <c r="S117">
        <v>118.9</v>
      </c>
      <c r="T117">
        <v>19</v>
      </c>
      <c r="U117">
        <v>113.5</v>
      </c>
      <c r="V117">
        <v>31</v>
      </c>
      <c r="W117">
        <v>87.7</v>
      </c>
      <c r="X117">
        <v>2</v>
      </c>
      <c r="Y117">
        <v>89</v>
      </c>
      <c r="Z117">
        <v>1</v>
      </c>
      <c r="AA117">
        <v>1</v>
      </c>
      <c r="AB117">
        <v>2024</v>
      </c>
      <c r="AC117">
        <v>31.2</v>
      </c>
    </row>
    <row r="118" spans="1:29" x14ac:dyDescent="0.45">
      <c r="A118" t="s">
        <v>75</v>
      </c>
      <c r="B118">
        <v>3.2</v>
      </c>
      <c r="C118" t="s">
        <v>15</v>
      </c>
      <c r="D118">
        <v>1.1560059398612701</v>
      </c>
      <c r="E118">
        <v>1.1560059398612701</v>
      </c>
      <c r="F118">
        <v>1.1503888826850801</v>
      </c>
      <c r="G118">
        <v>1.01488846495597</v>
      </c>
      <c r="H118">
        <v>1.1193223068408999</v>
      </c>
      <c r="I118">
        <v>1698.7267082564899</v>
      </c>
      <c r="J118" t="s">
        <v>15</v>
      </c>
      <c r="K118">
        <v>67.599999999999994</v>
      </c>
      <c r="L118">
        <v>171</v>
      </c>
      <c r="M118">
        <v>68.400000000000006</v>
      </c>
      <c r="N118">
        <v>182</v>
      </c>
      <c r="O118">
        <v>18</v>
      </c>
      <c r="P118">
        <v>236</v>
      </c>
      <c r="Q118">
        <v>17.100000000000001</v>
      </c>
      <c r="R118">
        <v>89</v>
      </c>
      <c r="S118">
        <v>109.1</v>
      </c>
      <c r="T118">
        <v>125</v>
      </c>
      <c r="U118">
        <v>104.6</v>
      </c>
      <c r="V118">
        <v>197</v>
      </c>
      <c r="W118">
        <v>95.4</v>
      </c>
      <c r="X118">
        <v>18</v>
      </c>
      <c r="Y118">
        <v>99.8</v>
      </c>
      <c r="Z118">
        <v>42</v>
      </c>
      <c r="AB118">
        <v>2024</v>
      </c>
      <c r="AC118">
        <v>13.7</v>
      </c>
    </row>
    <row r="119" spans="1:29" x14ac:dyDescent="0.45">
      <c r="A119" t="s">
        <v>100</v>
      </c>
      <c r="B119">
        <v>3.2</v>
      </c>
      <c r="C119" t="s">
        <v>52</v>
      </c>
      <c r="D119">
        <v>0.84723357107848396</v>
      </c>
      <c r="E119">
        <v>0.84723357107848396</v>
      </c>
      <c r="F119">
        <v>0.93337828498618303</v>
      </c>
      <c r="G119">
        <v>0.68800721090573302</v>
      </c>
      <c r="H119">
        <v>0.82896315951222099</v>
      </c>
      <c r="I119">
        <v>1648.4727988325801</v>
      </c>
      <c r="J119" t="s">
        <v>52</v>
      </c>
      <c r="K119">
        <v>68.5</v>
      </c>
      <c r="L119">
        <v>125</v>
      </c>
      <c r="M119">
        <v>68.599999999999994</v>
      </c>
      <c r="N119">
        <v>160</v>
      </c>
      <c r="O119">
        <v>17.100000000000001</v>
      </c>
      <c r="P119">
        <v>114</v>
      </c>
      <c r="Q119">
        <v>17.899999999999999</v>
      </c>
      <c r="R119">
        <v>279</v>
      </c>
      <c r="S119">
        <v>110.6</v>
      </c>
      <c r="T119">
        <v>94</v>
      </c>
      <c r="U119">
        <v>109.4</v>
      </c>
      <c r="V119">
        <v>93</v>
      </c>
      <c r="W119">
        <v>102.9</v>
      </c>
      <c r="X119">
        <v>108</v>
      </c>
      <c r="Y119">
        <v>102.1</v>
      </c>
      <c r="Z119">
        <v>97</v>
      </c>
      <c r="AB119">
        <v>2024</v>
      </c>
      <c r="AC119">
        <v>7.6999999999999904</v>
      </c>
    </row>
    <row r="120" spans="1:29" x14ac:dyDescent="0.45">
      <c r="A120" t="s">
        <v>214</v>
      </c>
      <c r="B120">
        <v>3.2</v>
      </c>
      <c r="C120" t="s">
        <v>208</v>
      </c>
      <c r="D120">
        <v>-0.29963522725758102</v>
      </c>
      <c r="E120">
        <v>-0.29963522725758102</v>
      </c>
      <c r="F120">
        <v>-0.100078220433441</v>
      </c>
      <c r="G120">
        <v>-0.11829988241818</v>
      </c>
      <c r="H120">
        <v>-0.204412139341696</v>
      </c>
      <c r="I120">
        <v>1469.6213689834401</v>
      </c>
      <c r="J120" t="s">
        <v>208</v>
      </c>
      <c r="K120">
        <v>63.1</v>
      </c>
      <c r="L120">
        <v>354</v>
      </c>
      <c r="M120">
        <v>63.4</v>
      </c>
      <c r="N120">
        <v>354</v>
      </c>
      <c r="O120">
        <v>19</v>
      </c>
      <c r="P120">
        <v>330</v>
      </c>
      <c r="Q120">
        <v>18.7</v>
      </c>
      <c r="R120">
        <v>359</v>
      </c>
      <c r="S120">
        <v>107.6</v>
      </c>
      <c r="T120">
        <v>146</v>
      </c>
      <c r="U120">
        <v>110.5</v>
      </c>
      <c r="V120">
        <v>66</v>
      </c>
      <c r="W120">
        <v>105.9</v>
      </c>
      <c r="X120">
        <v>167</v>
      </c>
      <c r="Y120">
        <v>102.8</v>
      </c>
      <c r="Z120">
        <v>111</v>
      </c>
      <c r="AB120">
        <v>2024</v>
      </c>
      <c r="AC120">
        <v>1.69999999999999</v>
      </c>
    </row>
    <row r="121" spans="1:29" x14ac:dyDescent="0.45">
      <c r="A121" t="s">
        <v>239</v>
      </c>
      <c r="B121">
        <v>3.2</v>
      </c>
      <c r="C121" t="s">
        <v>141</v>
      </c>
      <c r="D121">
        <v>-0.414322107091189</v>
      </c>
      <c r="E121">
        <v>-0.414322107091189</v>
      </c>
      <c r="F121">
        <v>-0.22544204448298</v>
      </c>
      <c r="G121">
        <v>-0.36890884385669398</v>
      </c>
      <c r="H121">
        <v>-0.35574877563051299</v>
      </c>
      <c r="I121">
        <v>1443.4287806577499</v>
      </c>
      <c r="J121" t="s">
        <v>141</v>
      </c>
      <c r="K121">
        <v>64.599999999999994</v>
      </c>
      <c r="L121">
        <v>332</v>
      </c>
      <c r="M121">
        <v>65.3</v>
      </c>
      <c r="N121">
        <v>331</v>
      </c>
      <c r="O121">
        <v>18.5</v>
      </c>
      <c r="P121">
        <v>296</v>
      </c>
      <c r="Q121">
        <v>18.100000000000001</v>
      </c>
      <c r="R121">
        <v>319</v>
      </c>
      <c r="S121">
        <v>108.3</v>
      </c>
      <c r="T121">
        <v>141</v>
      </c>
      <c r="U121">
        <v>108.9</v>
      </c>
      <c r="V121">
        <v>105</v>
      </c>
      <c r="W121">
        <v>104.1</v>
      </c>
      <c r="X121">
        <v>135</v>
      </c>
      <c r="Y121">
        <v>101.4</v>
      </c>
      <c r="Z121">
        <v>79</v>
      </c>
      <c r="AB121">
        <v>2024</v>
      </c>
      <c r="AC121">
        <v>4.2</v>
      </c>
    </row>
    <row r="122" spans="1:29" x14ac:dyDescent="0.45">
      <c r="A122" t="s">
        <v>285</v>
      </c>
      <c r="B122">
        <v>3.2</v>
      </c>
      <c r="C122" t="s">
        <v>276</v>
      </c>
      <c r="D122">
        <v>-0.52018691924528604</v>
      </c>
      <c r="E122">
        <v>-0.52018691924528604</v>
      </c>
      <c r="F122">
        <v>-0.48841154769787898</v>
      </c>
      <c r="G122">
        <v>-0.75027030691530205</v>
      </c>
      <c r="H122">
        <v>-0.56976392327593794</v>
      </c>
      <c r="I122">
        <v>1406.38810897902</v>
      </c>
      <c r="J122" t="s">
        <v>276</v>
      </c>
      <c r="K122">
        <v>68.900000000000006</v>
      </c>
      <c r="L122">
        <v>100</v>
      </c>
      <c r="M122">
        <v>69.900000000000006</v>
      </c>
      <c r="N122">
        <v>97</v>
      </c>
      <c r="O122">
        <v>16.899999999999999</v>
      </c>
      <c r="P122">
        <v>91</v>
      </c>
      <c r="Q122">
        <v>17.3</v>
      </c>
      <c r="R122">
        <v>140</v>
      </c>
      <c r="S122">
        <v>106.7</v>
      </c>
      <c r="T122">
        <v>165</v>
      </c>
      <c r="U122">
        <v>109.9</v>
      </c>
      <c r="V122">
        <v>80</v>
      </c>
      <c r="W122">
        <v>109.3</v>
      </c>
      <c r="X122">
        <v>240</v>
      </c>
      <c r="Y122">
        <v>102.6</v>
      </c>
      <c r="Z122">
        <v>105</v>
      </c>
      <c r="AB122">
        <v>2024</v>
      </c>
      <c r="AC122">
        <v>-2.5999999999999899</v>
      </c>
    </row>
    <row r="123" spans="1:29" x14ac:dyDescent="0.45">
      <c r="A123" t="s">
        <v>27</v>
      </c>
      <c r="B123">
        <v>3.1</v>
      </c>
      <c r="C123" t="s">
        <v>15</v>
      </c>
      <c r="D123">
        <v>1.74708447438832</v>
      </c>
      <c r="E123">
        <v>1.74708447438832</v>
      </c>
      <c r="F123">
        <v>1.78154460105499</v>
      </c>
      <c r="G123">
        <v>1.59237868044472</v>
      </c>
      <c r="H123">
        <v>1.7170230575690899</v>
      </c>
      <c r="I123">
        <v>1802.1737656887699</v>
      </c>
      <c r="J123" t="s">
        <v>15</v>
      </c>
      <c r="K123">
        <v>69.3</v>
      </c>
      <c r="L123">
        <v>78</v>
      </c>
      <c r="M123">
        <v>69.599999999999994</v>
      </c>
      <c r="N123">
        <v>109</v>
      </c>
      <c r="O123">
        <v>16.7</v>
      </c>
      <c r="P123">
        <v>78</v>
      </c>
      <c r="Q123">
        <v>17.7</v>
      </c>
      <c r="R123">
        <v>245</v>
      </c>
      <c r="S123">
        <v>119</v>
      </c>
      <c r="T123">
        <v>18</v>
      </c>
      <c r="U123">
        <v>113.4</v>
      </c>
      <c r="V123">
        <v>32</v>
      </c>
      <c r="W123">
        <v>99.6</v>
      </c>
      <c r="X123">
        <v>57</v>
      </c>
      <c r="Y123">
        <v>103.5</v>
      </c>
      <c r="Z123">
        <v>133</v>
      </c>
      <c r="AB123">
        <v>2024</v>
      </c>
      <c r="AC123">
        <v>19.399999999999999</v>
      </c>
    </row>
    <row r="124" spans="1:29" x14ac:dyDescent="0.45">
      <c r="A124" t="s">
        <v>91</v>
      </c>
      <c r="B124">
        <v>3.1</v>
      </c>
      <c r="C124" t="s">
        <v>4</v>
      </c>
      <c r="D124">
        <v>1.0060307893096301</v>
      </c>
      <c r="E124">
        <v>1.0060307893096301</v>
      </c>
      <c r="F124">
        <v>1.05670029408652</v>
      </c>
      <c r="G124">
        <v>0.53546262568228997</v>
      </c>
      <c r="H124">
        <v>0.90105612459701701</v>
      </c>
      <c r="I124">
        <v>1660.9502887646299</v>
      </c>
      <c r="J124" t="s">
        <v>425</v>
      </c>
      <c r="K124">
        <v>69.2</v>
      </c>
      <c r="L124">
        <v>86</v>
      </c>
      <c r="M124">
        <v>70.599999999999994</v>
      </c>
      <c r="N124">
        <v>64</v>
      </c>
      <c r="O124">
        <v>17</v>
      </c>
      <c r="P124">
        <v>106</v>
      </c>
      <c r="Q124">
        <v>16.7</v>
      </c>
      <c r="R124">
        <v>31</v>
      </c>
      <c r="S124">
        <v>104</v>
      </c>
      <c r="T124">
        <v>218</v>
      </c>
      <c r="U124">
        <v>97.5</v>
      </c>
      <c r="V124">
        <v>316</v>
      </c>
      <c r="W124">
        <v>100.1</v>
      </c>
      <c r="X124">
        <v>64</v>
      </c>
      <c r="Y124">
        <v>104.6</v>
      </c>
      <c r="Z124">
        <v>171</v>
      </c>
      <c r="AB124">
        <v>2024</v>
      </c>
      <c r="AC124">
        <v>3.9000000000000101</v>
      </c>
    </row>
    <row r="125" spans="1:29" x14ac:dyDescent="0.45">
      <c r="A125" t="s">
        <v>253</v>
      </c>
      <c r="B125">
        <v>3.1</v>
      </c>
      <c r="C125" t="s">
        <v>254</v>
      </c>
      <c r="D125">
        <v>-0.39667797173217201</v>
      </c>
      <c r="E125">
        <v>-0.39667797173217201</v>
      </c>
      <c r="F125">
        <v>-0.45275206272212598</v>
      </c>
      <c r="G125">
        <v>-0.554141554485161</v>
      </c>
      <c r="H125">
        <v>-0.450062390167908</v>
      </c>
      <c r="I125">
        <v>1427.1054518216899</v>
      </c>
      <c r="J125" t="s">
        <v>254</v>
      </c>
      <c r="K125">
        <v>67.8</v>
      </c>
      <c r="L125">
        <v>159</v>
      </c>
      <c r="M125">
        <v>69</v>
      </c>
      <c r="N125">
        <v>141</v>
      </c>
      <c r="O125">
        <v>17.899999999999999</v>
      </c>
      <c r="P125">
        <v>231</v>
      </c>
      <c r="Q125">
        <v>16.7</v>
      </c>
      <c r="R125">
        <v>32</v>
      </c>
      <c r="S125">
        <v>105.6</v>
      </c>
      <c r="T125">
        <v>190</v>
      </c>
      <c r="U125">
        <v>106.4</v>
      </c>
      <c r="V125">
        <v>146</v>
      </c>
      <c r="W125">
        <v>113.9</v>
      </c>
      <c r="X125">
        <v>334</v>
      </c>
      <c r="Y125">
        <v>107.4</v>
      </c>
      <c r="Z125">
        <v>241</v>
      </c>
      <c r="AA125">
        <v>16</v>
      </c>
      <c r="AB125">
        <v>2024</v>
      </c>
      <c r="AC125">
        <v>-8.3000000000000096</v>
      </c>
    </row>
    <row r="126" spans="1:29" x14ac:dyDescent="0.45">
      <c r="A126" t="s">
        <v>167</v>
      </c>
      <c r="B126">
        <v>3.1</v>
      </c>
      <c r="C126" t="s">
        <v>52</v>
      </c>
      <c r="D126">
        <v>-1.73290615133199E-2</v>
      </c>
      <c r="E126">
        <v>-1.73290615133199E-2</v>
      </c>
      <c r="F126">
        <v>0.30365906474426102</v>
      </c>
      <c r="G126">
        <v>2.3348661003588199E-2</v>
      </c>
      <c r="H126">
        <v>7.3087400680302297E-2</v>
      </c>
      <c r="I126">
        <v>1517.64960187274</v>
      </c>
      <c r="J126" t="s">
        <v>52</v>
      </c>
      <c r="K126">
        <v>69.8</v>
      </c>
      <c r="L126">
        <v>65</v>
      </c>
      <c r="M126">
        <v>70.2</v>
      </c>
      <c r="N126">
        <v>78</v>
      </c>
      <c r="O126">
        <v>17.100000000000001</v>
      </c>
      <c r="P126">
        <v>109</v>
      </c>
      <c r="Q126">
        <v>17.2</v>
      </c>
      <c r="R126">
        <v>109</v>
      </c>
      <c r="S126">
        <v>107.3</v>
      </c>
      <c r="T126">
        <v>153</v>
      </c>
      <c r="U126">
        <v>105.7</v>
      </c>
      <c r="V126">
        <v>167</v>
      </c>
      <c r="W126">
        <v>110.7</v>
      </c>
      <c r="X126">
        <v>264</v>
      </c>
      <c r="Y126">
        <v>107.7</v>
      </c>
      <c r="Z126">
        <v>249</v>
      </c>
      <c r="AB126">
        <v>2024</v>
      </c>
      <c r="AC126">
        <v>-3.4000000000000101</v>
      </c>
    </row>
    <row r="127" spans="1:29" x14ac:dyDescent="0.45">
      <c r="A127" t="s">
        <v>83</v>
      </c>
      <c r="B127">
        <v>3.1</v>
      </c>
      <c r="C127" t="s">
        <v>6</v>
      </c>
      <c r="D127">
        <v>1.01485285698914</v>
      </c>
      <c r="E127">
        <v>1.01485285698914</v>
      </c>
      <c r="F127">
        <v>1.0594106679129001</v>
      </c>
      <c r="G127">
        <v>0.96040825594759605</v>
      </c>
      <c r="H127">
        <v>1.0123811594596901</v>
      </c>
      <c r="I127">
        <v>1680.21786917349</v>
      </c>
      <c r="J127" t="s">
        <v>6</v>
      </c>
      <c r="K127">
        <v>64.400000000000006</v>
      </c>
      <c r="L127">
        <v>336</v>
      </c>
      <c r="M127">
        <v>64.8</v>
      </c>
      <c r="N127">
        <v>342</v>
      </c>
      <c r="O127">
        <v>19.8</v>
      </c>
      <c r="P127">
        <v>353</v>
      </c>
      <c r="Q127">
        <v>17.100000000000001</v>
      </c>
      <c r="R127">
        <v>92</v>
      </c>
      <c r="S127">
        <v>103.3</v>
      </c>
      <c r="T127">
        <v>234</v>
      </c>
      <c r="U127">
        <v>97.6</v>
      </c>
      <c r="V127">
        <v>315</v>
      </c>
      <c r="W127">
        <v>98.4</v>
      </c>
      <c r="X127">
        <v>39</v>
      </c>
      <c r="Y127">
        <v>102.4</v>
      </c>
      <c r="Z127">
        <v>103</v>
      </c>
      <c r="AB127">
        <v>2024</v>
      </c>
      <c r="AC127">
        <v>4.8999999999999897</v>
      </c>
    </row>
    <row r="128" spans="1:29" x14ac:dyDescent="0.45">
      <c r="A128" t="s">
        <v>118</v>
      </c>
      <c r="B128">
        <v>3.1</v>
      </c>
      <c r="C128" t="s">
        <v>55</v>
      </c>
      <c r="D128">
        <v>0.59139360837274502</v>
      </c>
      <c r="E128">
        <v>0.59139360837274502</v>
      </c>
      <c r="F128">
        <v>0.70349341161197598</v>
      </c>
      <c r="G128">
        <v>0.53546262568228997</v>
      </c>
      <c r="H128">
        <v>0.60543581350993902</v>
      </c>
      <c r="I128">
        <v>1609.7858034232299</v>
      </c>
      <c r="J128" t="s">
        <v>55</v>
      </c>
      <c r="K128">
        <v>68.099999999999994</v>
      </c>
      <c r="L128">
        <v>145</v>
      </c>
      <c r="M128">
        <v>69.400000000000006</v>
      </c>
      <c r="N128">
        <v>116</v>
      </c>
      <c r="O128">
        <v>17.3</v>
      </c>
      <c r="P128">
        <v>147</v>
      </c>
      <c r="Q128">
        <v>17.3</v>
      </c>
      <c r="R128">
        <v>134</v>
      </c>
      <c r="S128">
        <v>104.7</v>
      </c>
      <c r="T128">
        <v>209</v>
      </c>
      <c r="U128">
        <v>103.3</v>
      </c>
      <c r="V128">
        <v>222</v>
      </c>
      <c r="W128">
        <v>103.6</v>
      </c>
      <c r="X128">
        <v>121</v>
      </c>
      <c r="Y128">
        <v>105.1</v>
      </c>
      <c r="Z128">
        <v>180</v>
      </c>
      <c r="AB128">
        <v>2024</v>
      </c>
      <c r="AC128">
        <v>1.1000000000000101</v>
      </c>
    </row>
    <row r="129" spans="1:29" x14ac:dyDescent="0.45">
      <c r="A129" t="s">
        <v>240</v>
      </c>
      <c r="B129">
        <v>3.1</v>
      </c>
      <c r="C129" t="s">
        <v>55</v>
      </c>
      <c r="D129">
        <v>-0.44078831012971298</v>
      </c>
      <c r="E129">
        <v>-0.44078831012971298</v>
      </c>
      <c r="F129">
        <v>-0.43518884032717903</v>
      </c>
      <c r="G129">
        <v>-0.12919592421985501</v>
      </c>
      <c r="H129">
        <v>-0.36149034620161502</v>
      </c>
      <c r="I129">
        <v>1442.43505833116</v>
      </c>
      <c r="J129" t="s">
        <v>55</v>
      </c>
      <c r="K129">
        <v>70.599999999999994</v>
      </c>
      <c r="L129">
        <v>44</v>
      </c>
      <c r="M129">
        <v>71.2</v>
      </c>
      <c r="N129">
        <v>49</v>
      </c>
      <c r="O129">
        <v>16.7</v>
      </c>
      <c r="P129">
        <v>76</v>
      </c>
      <c r="Q129">
        <v>17</v>
      </c>
      <c r="R129">
        <v>64</v>
      </c>
      <c r="S129">
        <v>107</v>
      </c>
      <c r="T129">
        <v>163</v>
      </c>
      <c r="U129">
        <v>106.1</v>
      </c>
      <c r="V129">
        <v>159</v>
      </c>
      <c r="W129">
        <v>113.7</v>
      </c>
      <c r="X129">
        <v>332</v>
      </c>
      <c r="Y129">
        <v>112.7</v>
      </c>
      <c r="Z129">
        <v>335</v>
      </c>
      <c r="AB129">
        <v>2024</v>
      </c>
      <c r="AC129">
        <v>-6.7</v>
      </c>
    </row>
    <row r="130" spans="1:29" x14ac:dyDescent="0.45">
      <c r="A130" t="s">
        <v>29</v>
      </c>
      <c r="B130">
        <v>3.1</v>
      </c>
      <c r="C130" t="s">
        <v>19</v>
      </c>
      <c r="D130">
        <v>1.65004172991373</v>
      </c>
      <c r="E130">
        <v>1.65004172991373</v>
      </c>
      <c r="F130">
        <v>1.68288699377472</v>
      </c>
      <c r="G130">
        <v>1.6359628476514201</v>
      </c>
      <c r="H130">
        <v>1.6547333253134</v>
      </c>
      <c r="I130">
        <v>1791.3929702786199</v>
      </c>
      <c r="J130" t="s">
        <v>19</v>
      </c>
      <c r="K130">
        <v>69.8</v>
      </c>
      <c r="L130">
        <v>66</v>
      </c>
      <c r="M130">
        <v>70.099999999999994</v>
      </c>
      <c r="N130">
        <v>84</v>
      </c>
      <c r="O130">
        <v>17.399999999999999</v>
      </c>
      <c r="P130">
        <v>168</v>
      </c>
      <c r="Q130">
        <v>17</v>
      </c>
      <c r="R130">
        <v>56</v>
      </c>
      <c r="S130">
        <v>125.5</v>
      </c>
      <c r="T130">
        <v>3</v>
      </c>
      <c r="U130">
        <v>118.3</v>
      </c>
      <c r="V130">
        <v>6</v>
      </c>
      <c r="W130">
        <v>101</v>
      </c>
      <c r="X130">
        <v>80</v>
      </c>
      <c r="Y130">
        <v>104.1</v>
      </c>
      <c r="Z130">
        <v>154</v>
      </c>
      <c r="AA130">
        <v>3</v>
      </c>
      <c r="AB130">
        <v>2024</v>
      </c>
      <c r="AC130">
        <v>24.5</v>
      </c>
    </row>
    <row r="131" spans="1:29" x14ac:dyDescent="0.45">
      <c r="A131" t="s">
        <v>93</v>
      </c>
      <c r="B131">
        <v>3.1</v>
      </c>
      <c r="C131" t="s">
        <v>15</v>
      </c>
      <c r="D131">
        <v>0.87369977411700706</v>
      </c>
      <c r="E131">
        <v>0.87369977411700706</v>
      </c>
      <c r="F131">
        <v>0.98306847180316803</v>
      </c>
      <c r="G131">
        <v>0.77517554531912902</v>
      </c>
      <c r="H131">
        <v>0.87641089133907801</v>
      </c>
      <c r="I131">
        <v>1656.6848150185101</v>
      </c>
      <c r="J131" t="s">
        <v>15</v>
      </c>
      <c r="K131">
        <v>68.599999999999994</v>
      </c>
      <c r="L131">
        <v>120</v>
      </c>
      <c r="M131">
        <v>69.3</v>
      </c>
      <c r="N131">
        <v>125</v>
      </c>
      <c r="O131">
        <v>17.2</v>
      </c>
      <c r="P131">
        <v>132</v>
      </c>
      <c r="Q131">
        <v>17.5</v>
      </c>
      <c r="R131">
        <v>171</v>
      </c>
      <c r="S131">
        <v>113.2</v>
      </c>
      <c r="T131">
        <v>67</v>
      </c>
      <c r="U131">
        <v>107.8</v>
      </c>
      <c r="V131">
        <v>122</v>
      </c>
      <c r="W131">
        <v>100.6</v>
      </c>
      <c r="X131">
        <v>76</v>
      </c>
      <c r="Y131">
        <v>104.4</v>
      </c>
      <c r="Z131">
        <v>164</v>
      </c>
      <c r="AB131">
        <v>2024</v>
      </c>
      <c r="AC131">
        <v>12.6</v>
      </c>
    </row>
    <row r="132" spans="1:29" x14ac:dyDescent="0.45">
      <c r="A132" t="s">
        <v>271</v>
      </c>
      <c r="B132">
        <v>3.1</v>
      </c>
      <c r="C132" t="s">
        <v>106</v>
      </c>
      <c r="D132">
        <v>-0.33492349797561599</v>
      </c>
      <c r="E132">
        <v>-0.33492349797561599</v>
      </c>
      <c r="F132">
        <v>-0.676439214613344</v>
      </c>
      <c r="G132">
        <v>-0.61951780529520795</v>
      </c>
      <c r="H132">
        <v>-0.49145100396494601</v>
      </c>
      <c r="I132">
        <v>1419.94211748877</v>
      </c>
      <c r="J132" t="s">
        <v>106</v>
      </c>
      <c r="K132">
        <v>67.900000000000006</v>
      </c>
      <c r="L132">
        <v>157</v>
      </c>
      <c r="M132">
        <v>68.5</v>
      </c>
      <c r="N132">
        <v>174</v>
      </c>
      <c r="O132">
        <v>17.7</v>
      </c>
      <c r="P132">
        <v>205</v>
      </c>
      <c r="Q132">
        <v>17.399999999999999</v>
      </c>
      <c r="R132">
        <v>163</v>
      </c>
      <c r="S132">
        <v>104.5</v>
      </c>
      <c r="T132">
        <v>211</v>
      </c>
      <c r="U132">
        <v>102.5</v>
      </c>
      <c r="V132">
        <v>243</v>
      </c>
      <c r="W132">
        <v>102.9</v>
      </c>
      <c r="X132">
        <v>110</v>
      </c>
      <c r="Y132">
        <v>102.8</v>
      </c>
      <c r="Z132">
        <v>113</v>
      </c>
      <c r="AB132">
        <v>2024</v>
      </c>
      <c r="AC132">
        <v>1.5999999999999901</v>
      </c>
    </row>
    <row r="133" spans="1:29" x14ac:dyDescent="0.45">
      <c r="A133" t="s">
        <v>305</v>
      </c>
      <c r="B133">
        <v>3.1</v>
      </c>
      <c r="C133" t="s">
        <v>143</v>
      </c>
      <c r="D133">
        <v>-0.66134000211741795</v>
      </c>
      <c r="E133">
        <v>-0.66134000211741795</v>
      </c>
      <c r="F133">
        <v>-0.59548938299876797</v>
      </c>
      <c r="G133">
        <v>-1.0008792683538199</v>
      </c>
      <c r="H133">
        <v>-0.729762163896855</v>
      </c>
      <c r="I133">
        <v>1378.69641348355</v>
      </c>
      <c r="J133" t="s">
        <v>143</v>
      </c>
      <c r="K133">
        <v>66.900000000000006</v>
      </c>
      <c r="L133">
        <v>225</v>
      </c>
      <c r="M133">
        <v>67.900000000000006</v>
      </c>
      <c r="N133">
        <v>216</v>
      </c>
      <c r="O133">
        <v>18.2</v>
      </c>
      <c r="P133">
        <v>273</v>
      </c>
      <c r="Q133">
        <v>17</v>
      </c>
      <c r="R133">
        <v>58</v>
      </c>
      <c r="S133">
        <v>109.2</v>
      </c>
      <c r="T133">
        <v>119</v>
      </c>
      <c r="U133">
        <v>109.4</v>
      </c>
      <c r="V133">
        <v>94</v>
      </c>
      <c r="W133">
        <v>103.5</v>
      </c>
      <c r="X133">
        <v>120</v>
      </c>
      <c r="Y133">
        <v>101.7</v>
      </c>
      <c r="Z133">
        <v>87</v>
      </c>
      <c r="AB133">
        <v>2024</v>
      </c>
      <c r="AC133">
        <v>5.7</v>
      </c>
    </row>
    <row r="134" spans="1:29" x14ac:dyDescent="0.45">
      <c r="A134" t="s">
        <v>301</v>
      </c>
      <c r="B134">
        <v>3.1</v>
      </c>
      <c r="C134" t="s">
        <v>104</v>
      </c>
      <c r="D134">
        <v>-0.75838274659200899</v>
      </c>
      <c r="E134">
        <v>-0.75838274659200899</v>
      </c>
      <c r="F134">
        <v>-0.75908754715911897</v>
      </c>
      <c r="G134">
        <v>-0.597725721691859</v>
      </c>
      <c r="H134">
        <v>-0.71839469050874905</v>
      </c>
      <c r="I134">
        <v>1380.6638389402001</v>
      </c>
      <c r="J134" t="s">
        <v>104</v>
      </c>
      <c r="K134">
        <v>68.3</v>
      </c>
      <c r="L134">
        <v>134</v>
      </c>
      <c r="M134">
        <v>69.900000000000006</v>
      </c>
      <c r="N134">
        <v>95</v>
      </c>
      <c r="O134">
        <v>16.5</v>
      </c>
      <c r="P134">
        <v>64</v>
      </c>
      <c r="Q134">
        <v>17.600000000000001</v>
      </c>
      <c r="R134">
        <v>223</v>
      </c>
      <c r="S134">
        <v>104.3</v>
      </c>
      <c r="T134">
        <v>215</v>
      </c>
      <c r="U134">
        <v>107.4</v>
      </c>
      <c r="V134">
        <v>130</v>
      </c>
      <c r="W134">
        <v>108.3</v>
      </c>
      <c r="X134">
        <v>216</v>
      </c>
      <c r="Y134">
        <v>103.4</v>
      </c>
      <c r="Z134">
        <v>129</v>
      </c>
      <c r="AB134">
        <v>2024</v>
      </c>
      <c r="AC134">
        <v>-4</v>
      </c>
    </row>
    <row r="135" spans="1:29" x14ac:dyDescent="0.45">
      <c r="A135" t="s">
        <v>57</v>
      </c>
      <c r="B135">
        <v>3.1</v>
      </c>
      <c r="C135" t="s">
        <v>19</v>
      </c>
      <c r="D135">
        <v>1.3412693611309401</v>
      </c>
      <c r="E135">
        <v>1.3412693611309401</v>
      </c>
      <c r="F135">
        <v>1.40886819992761</v>
      </c>
      <c r="G135">
        <v>1.2001211755844301</v>
      </c>
      <c r="H135">
        <v>1.32288202444348</v>
      </c>
      <c r="I135">
        <v>1733.95780638056</v>
      </c>
      <c r="J135" t="s">
        <v>19</v>
      </c>
      <c r="K135">
        <v>65.5</v>
      </c>
      <c r="L135">
        <v>304</v>
      </c>
      <c r="M135">
        <v>66</v>
      </c>
      <c r="N135">
        <v>306</v>
      </c>
      <c r="O135">
        <v>19</v>
      </c>
      <c r="P135">
        <v>336</v>
      </c>
      <c r="Q135">
        <v>17.2</v>
      </c>
      <c r="R135">
        <v>119</v>
      </c>
      <c r="S135">
        <v>119.2</v>
      </c>
      <c r="T135">
        <v>17</v>
      </c>
      <c r="U135">
        <v>112.3</v>
      </c>
      <c r="V135">
        <v>41</v>
      </c>
      <c r="W135">
        <v>99.2</v>
      </c>
      <c r="X135">
        <v>46</v>
      </c>
      <c r="Y135">
        <v>104.6</v>
      </c>
      <c r="Z135">
        <v>169</v>
      </c>
      <c r="AA135">
        <v>5</v>
      </c>
      <c r="AB135">
        <v>2024</v>
      </c>
      <c r="AC135">
        <v>20</v>
      </c>
    </row>
    <row r="136" spans="1:29" x14ac:dyDescent="0.45">
      <c r="A136" t="s">
        <v>108</v>
      </c>
      <c r="B136">
        <v>3.1</v>
      </c>
      <c r="C136" t="s">
        <v>70</v>
      </c>
      <c r="D136">
        <v>0.74136875892438603</v>
      </c>
      <c r="E136">
        <v>0.74136875892438603</v>
      </c>
      <c r="F136">
        <v>0.82125915436822605</v>
      </c>
      <c r="G136">
        <v>0.66621512730238397</v>
      </c>
      <c r="H136">
        <v>0.74255294987984499</v>
      </c>
      <c r="I136">
        <v>1633.5173518004499</v>
      </c>
      <c r="J136" t="s">
        <v>70</v>
      </c>
      <c r="K136">
        <v>65.599999999999994</v>
      </c>
      <c r="L136">
        <v>294</v>
      </c>
      <c r="M136">
        <v>65.2</v>
      </c>
      <c r="N136">
        <v>336</v>
      </c>
      <c r="O136">
        <v>18.399999999999999</v>
      </c>
      <c r="P136">
        <v>293</v>
      </c>
      <c r="Q136">
        <v>18.399999999999999</v>
      </c>
      <c r="R136">
        <v>344</v>
      </c>
      <c r="S136">
        <v>113</v>
      </c>
      <c r="T136">
        <v>71</v>
      </c>
      <c r="U136">
        <v>109</v>
      </c>
      <c r="V136">
        <v>103</v>
      </c>
      <c r="W136">
        <v>102.2</v>
      </c>
      <c r="X136">
        <v>97</v>
      </c>
      <c r="Y136">
        <v>105.3</v>
      </c>
      <c r="Z136">
        <v>187</v>
      </c>
      <c r="AB136">
        <v>2024</v>
      </c>
      <c r="AC136">
        <v>10.8</v>
      </c>
    </row>
    <row r="137" spans="1:29" x14ac:dyDescent="0.45">
      <c r="A137" t="s">
        <v>246</v>
      </c>
      <c r="B137">
        <v>3.1</v>
      </c>
      <c r="C137" t="s">
        <v>61</v>
      </c>
      <c r="D137">
        <v>-0.24670282118053399</v>
      </c>
      <c r="E137">
        <v>-0.24670282118053399</v>
      </c>
      <c r="F137">
        <v>-0.62331588761627899</v>
      </c>
      <c r="G137">
        <v>-0.43428509466674098</v>
      </c>
      <c r="H137">
        <v>-0.38775165616102197</v>
      </c>
      <c r="I137">
        <v>1437.8898821099301</v>
      </c>
      <c r="J137" t="s">
        <v>61</v>
      </c>
      <c r="K137">
        <v>69.599999999999994</v>
      </c>
      <c r="L137">
        <v>72</v>
      </c>
      <c r="M137">
        <v>70.8</v>
      </c>
      <c r="N137">
        <v>59</v>
      </c>
      <c r="O137">
        <v>17.2</v>
      </c>
      <c r="P137">
        <v>134</v>
      </c>
      <c r="Q137">
        <v>16.7</v>
      </c>
      <c r="R137">
        <v>30</v>
      </c>
      <c r="S137">
        <v>106</v>
      </c>
      <c r="T137">
        <v>179</v>
      </c>
      <c r="U137">
        <v>103.1</v>
      </c>
      <c r="V137">
        <v>228</v>
      </c>
      <c r="W137">
        <v>111.8</v>
      </c>
      <c r="X137">
        <v>295</v>
      </c>
      <c r="Y137">
        <v>109.4</v>
      </c>
      <c r="Z137">
        <v>284</v>
      </c>
      <c r="AB137">
        <v>2024</v>
      </c>
      <c r="AC137">
        <v>-5.8</v>
      </c>
    </row>
    <row r="138" spans="1:29" x14ac:dyDescent="0.45">
      <c r="A138" t="s">
        <v>381</v>
      </c>
      <c r="B138">
        <v>3.1</v>
      </c>
      <c r="C138" t="s">
        <v>287</v>
      </c>
      <c r="D138">
        <v>-1.36710541647807</v>
      </c>
      <c r="E138">
        <v>-1.36710541647807</v>
      </c>
      <c r="F138">
        <v>-1.16527320335999</v>
      </c>
      <c r="G138">
        <v>-1.4912011494291699</v>
      </c>
      <c r="H138">
        <v>-1.34767129643633</v>
      </c>
      <c r="I138">
        <v>1271.7517903692799</v>
      </c>
      <c r="J138" t="s">
        <v>287</v>
      </c>
      <c r="K138">
        <v>70.599999999999994</v>
      </c>
      <c r="L138">
        <v>42</v>
      </c>
      <c r="M138">
        <v>71.7</v>
      </c>
      <c r="N138">
        <v>39</v>
      </c>
      <c r="O138">
        <v>17.100000000000001</v>
      </c>
      <c r="P138">
        <v>107</v>
      </c>
      <c r="Q138">
        <v>16.3</v>
      </c>
      <c r="R138">
        <v>8</v>
      </c>
      <c r="S138">
        <v>94.2</v>
      </c>
      <c r="T138">
        <v>346</v>
      </c>
      <c r="U138">
        <v>96</v>
      </c>
      <c r="V138">
        <v>331</v>
      </c>
      <c r="W138">
        <v>108.6</v>
      </c>
      <c r="X138">
        <v>223</v>
      </c>
      <c r="Y138">
        <v>105</v>
      </c>
      <c r="Z138">
        <v>176</v>
      </c>
      <c r="AB138">
        <v>2024</v>
      </c>
      <c r="AC138">
        <v>-14.4</v>
      </c>
    </row>
    <row r="139" spans="1:29" x14ac:dyDescent="0.45">
      <c r="A139" t="s">
        <v>101</v>
      </c>
      <c r="B139">
        <v>3.1</v>
      </c>
      <c r="C139" t="s">
        <v>55</v>
      </c>
      <c r="D139">
        <v>0.89134390947602404</v>
      </c>
      <c r="E139">
        <v>0.89134390947602404</v>
      </c>
      <c r="F139">
        <v>0.81963293007239801</v>
      </c>
      <c r="G139">
        <v>0.61173491829401105</v>
      </c>
      <c r="H139">
        <v>0.80351391682961404</v>
      </c>
      <c r="I139">
        <v>1644.06817115529</v>
      </c>
      <c r="J139" t="s">
        <v>55</v>
      </c>
      <c r="K139">
        <v>61.8</v>
      </c>
      <c r="L139">
        <v>360</v>
      </c>
      <c r="M139">
        <v>62.9</v>
      </c>
      <c r="N139">
        <v>360</v>
      </c>
      <c r="O139">
        <v>20.3</v>
      </c>
      <c r="P139">
        <v>360</v>
      </c>
      <c r="Q139">
        <v>17.600000000000001</v>
      </c>
      <c r="R139">
        <v>196</v>
      </c>
      <c r="S139">
        <v>110.3</v>
      </c>
      <c r="T139">
        <v>102</v>
      </c>
      <c r="U139">
        <v>108.3</v>
      </c>
      <c r="V139">
        <v>111</v>
      </c>
      <c r="W139">
        <v>99.4</v>
      </c>
      <c r="X139">
        <v>52</v>
      </c>
      <c r="Y139">
        <v>101.6</v>
      </c>
      <c r="Z139">
        <v>83</v>
      </c>
      <c r="AB139">
        <v>2024</v>
      </c>
      <c r="AC139">
        <v>10.9</v>
      </c>
    </row>
    <row r="140" spans="1:29" x14ac:dyDescent="0.45">
      <c r="A140" t="s">
        <v>24</v>
      </c>
      <c r="B140">
        <v>3.1</v>
      </c>
      <c r="C140" t="s">
        <v>8</v>
      </c>
      <c r="D140">
        <v>1.8970596249399601</v>
      </c>
      <c r="E140">
        <v>1.8970596249399601</v>
      </c>
      <c r="F140">
        <v>1.8690896756470901</v>
      </c>
      <c r="G140">
        <v>1.9519480598999801</v>
      </c>
      <c r="H140">
        <v>1.9037892463567501</v>
      </c>
      <c r="I140">
        <v>1834.4983238131899</v>
      </c>
      <c r="J140" t="s">
        <v>8</v>
      </c>
      <c r="K140">
        <v>66.599999999999994</v>
      </c>
      <c r="L140">
        <v>246</v>
      </c>
      <c r="M140">
        <v>67.7</v>
      </c>
      <c r="N140">
        <v>224</v>
      </c>
      <c r="O140">
        <v>17.5</v>
      </c>
      <c r="P140">
        <v>183</v>
      </c>
      <c r="Q140">
        <v>18</v>
      </c>
      <c r="R140">
        <v>294</v>
      </c>
      <c r="S140">
        <v>117.5</v>
      </c>
      <c r="T140">
        <v>26</v>
      </c>
      <c r="U140">
        <v>111.6</v>
      </c>
      <c r="V140">
        <v>50</v>
      </c>
      <c r="W140">
        <v>100.5</v>
      </c>
      <c r="X140">
        <v>68</v>
      </c>
      <c r="Y140">
        <v>105.3</v>
      </c>
      <c r="Z140">
        <v>185</v>
      </c>
      <c r="AA140">
        <v>9</v>
      </c>
      <c r="AB140">
        <v>2024</v>
      </c>
      <c r="AC140">
        <v>17</v>
      </c>
    </row>
    <row r="141" spans="1:29" x14ac:dyDescent="0.45">
      <c r="A141" t="s">
        <v>213</v>
      </c>
      <c r="B141">
        <v>3.1</v>
      </c>
      <c r="C141" t="s">
        <v>175</v>
      </c>
      <c r="D141">
        <v>-0.26434695653954898</v>
      </c>
      <c r="E141">
        <v>-0.26434695653954898</v>
      </c>
      <c r="F141">
        <v>-0.19117388473810401</v>
      </c>
      <c r="G141">
        <v>-8.5611757013156806E-2</v>
      </c>
      <c r="H141">
        <v>-0.20136988870759001</v>
      </c>
      <c r="I141">
        <v>1470.1479065119299</v>
      </c>
      <c r="J141" t="s">
        <v>175</v>
      </c>
      <c r="K141">
        <v>71.599999999999994</v>
      </c>
      <c r="L141">
        <v>22</v>
      </c>
      <c r="M141">
        <v>72.5</v>
      </c>
      <c r="N141">
        <v>22</v>
      </c>
      <c r="O141">
        <v>15.9</v>
      </c>
      <c r="P141">
        <v>25</v>
      </c>
      <c r="Q141">
        <v>17.100000000000001</v>
      </c>
      <c r="R141">
        <v>78</v>
      </c>
      <c r="S141">
        <v>116.1</v>
      </c>
      <c r="T141">
        <v>33</v>
      </c>
      <c r="U141">
        <v>117.4</v>
      </c>
      <c r="V141">
        <v>10</v>
      </c>
      <c r="W141">
        <v>115.3</v>
      </c>
      <c r="X141">
        <v>348</v>
      </c>
      <c r="Y141">
        <v>112.9</v>
      </c>
      <c r="Z141">
        <v>336</v>
      </c>
      <c r="AB141">
        <v>2024</v>
      </c>
      <c r="AC141">
        <v>0.79999999999999705</v>
      </c>
    </row>
    <row r="142" spans="1:29" x14ac:dyDescent="0.45">
      <c r="A142" t="s">
        <v>53</v>
      </c>
      <c r="B142">
        <v>3.1</v>
      </c>
      <c r="C142" t="s">
        <v>52</v>
      </c>
      <c r="D142">
        <v>1.3942017672079901</v>
      </c>
      <c r="E142">
        <v>1.3942017672079901</v>
      </c>
      <c r="F142">
        <v>1.2737108917854201</v>
      </c>
      <c r="G142">
        <v>1.4289380534195999</v>
      </c>
      <c r="H142">
        <v>1.3727631199052499</v>
      </c>
      <c r="I142">
        <v>1742.5909769775999</v>
      </c>
      <c r="J142" t="s">
        <v>52</v>
      </c>
      <c r="K142">
        <v>65.599999999999994</v>
      </c>
      <c r="L142">
        <v>292</v>
      </c>
      <c r="M142">
        <v>66.2</v>
      </c>
      <c r="N142">
        <v>298</v>
      </c>
      <c r="O142">
        <v>18.100000000000001</v>
      </c>
      <c r="P142">
        <v>258</v>
      </c>
      <c r="Q142">
        <v>17.899999999999999</v>
      </c>
      <c r="R142">
        <v>285</v>
      </c>
      <c r="S142">
        <v>109.2</v>
      </c>
      <c r="T142">
        <v>121</v>
      </c>
      <c r="U142">
        <v>106.2</v>
      </c>
      <c r="V142">
        <v>152</v>
      </c>
      <c r="W142">
        <v>98.5</v>
      </c>
      <c r="X142">
        <v>40</v>
      </c>
      <c r="Y142">
        <v>99.8</v>
      </c>
      <c r="Z142">
        <v>43</v>
      </c>
      <c r="AB142">
        <v>2024</v>
      </c>
      <c r="AC142">
        <v>10.7</v>
      </c>
    </row>
    <row r="143" spans="1:29" x14ac:dyDescent="0.45">
      <c r="A143" t="s">
        <v>366</v>
      </c>
      <c r="B143">
        <v>3.1</v>
      </c>
      <c r="C143" t="s">
        <v>154</v>
      </c>
      <c r="D143">
        <v>-1.19948613056742</v>
      </c>
      <c r="E143">
        <v>-1.19948613056742</v>
      </c>
      <c r="F143">
        <v>-1.5086775671624499</v>
      </c>
      <c r="G143">
        <v>-1.1207357281722301</v>
      </c>
      <c r="H143">
        <v>-1.2570963891173801</v>
      </c>
      <c r="I143">
        <v>1287.42804245351</v>
      </c>
      <c r="J143" t="s">
        <v>154</v>
      </c>
      <c r="K143">
        <v>69.3</v>
      </c>
      <c r="L143">
        <v>81</v>
      </c>
      <c r="M143">
        <v>70.099999999999994</v>
      </c>
      <c r="N143">
        <v>88</v>
      </c>
      <c r="O143">
        <v>16.399999999999999</v>
      </c>
      <c r="P143">
        <v>52</v>
      </c>
      <c r="Q143">
        <v>17.5</v>
      </c>
      <c r="R143">
        <v>188</v>
      </c>
      <c r="S143">
        <v>97.2</v>
      </c>
      <c r="T143">
        <v>321</v>
      </c>
      <c r="U143">
        <v>99.8</v>
      </c>
      <c r="V143">
        <v>283</v>
      </c>
      <c r="W143">
        <v>115.2</v>
      </c>
      <c r="X143">
        <v>347</v>
      </c>
      <c r="Y143">
        <v>114.1</v>
      </c>
      <c r="Z143">
        <v>347</v>
      </c>
      <c r="AB143">
        <v>2024</v>
      </c>
      <c r="AC143">
        <v>-18</v>
      </c>
    </row>
    <row r="144" spans="1:29" x14ac:dyDescent="0.45">
      <c r="A144" t="s">
        <v>393</v>
      </c>
      <c r="B144">
        <v>3.1</v>
      </c>
      <c r="C144" t="s">
        <v>254</v>
      </c>
      <c r="D144">
        <v>-1.9846501540436501</v>
      </c>
      <c r="E144">
        <v>-1.9846501540436501</v>
      </c>
      <c r="F144">
        <v>-1.6167130678819901</v>
      </c>
      <c r="G144">
        <v>-1.7309140690660101</v>
      </c>
      <c r="H144">
        <v>-1.8292318612588201</v>
      </c>
      <c r="I144">
        <v>1188.4056956126301</v>
      </c>
      <c r="J144" t="s">
        <v>254</v>
      </c>
      <c r="K144">
        <v>67.2</v>
      </c>
      <c r="L144">
        <v>202</v>
      </c>
      <c r="M144">
        <v>67.7</v>
      </c>
      <c r="N144">
        <v>229</v>
      </c>
      <c r="O144">
        <v>17.899999999999999</v>
      </c>
      <c r="P144">
        <v>229</v>
      </c>
      <c r="Q144">
        <v>17.3</v>
      </c>
      <c r="R144">
        <v>146</v>
      </c>
      <c r="S144">
        <v>89.8</v>
      </c>
      <c r="T144">
        <v>359</v>
      </c>
      <c r="U144">
        <v>90.5</v>
      </c>
      <c r="V144">
        <v>358</v>
      </c>
      <c r="W144">
        <v>109.5</v>
      </c>
      <c r="X144">
        <v>244</v>
      </c>
      <c r="Y144">
        <v>106.8</v>
      </c>
      <c r="Z144">
        <v>225</v>
      </c>
      <c r="AB144">
        <v>2024</v>
      </c>
      <c r="AC144">
        <v>-19.7</v>
      </c>
    </row>
    <row r="145" spans="1:29" x14ac:dyDescent="0.45">
      <c r="A145" t="s">
        <v>333</v>
      </c>
      <c r="B145">
        <v>3.1</v>
      </c>
      <c r="C145" t="s">
        <v>141</v>
      </c>
      <c r="D145">
        <v>-1.0406889123362699</v>
      </c>
      <c r="E145">
        <v>-1.0406889123362699</v>
      </c>
      <c r="F145">
        <v>-1.1301467585700899</v>
      </c>
      <c r="G145">
        <v>-0.54324551268348598</v>
      </c>
      <c r="H145">
        <v>-0.93869252398152903</v>
      </c>
      <c r="I145">
        <v>1342.5357914118999</v>
      </c>
      <c r="J145" t="s">
        <v>141</v>
      </c>
      <c r="K145">
        <v>69.8</v>
      </c>
      <c r="L145">
        <v>69</v>
      </c>
      <c r="M145">
        <v>70</v>
      </c>
      <c r="N145">
        <v>90</v>
      </c>
      <c r="O145">
        <v>17.2</v>
      </c>
      <c r="P145">
        <v>139</v>
      </c>
      <c r="Q145">
        <v>16.899999999999999</v>
      </c>
      <c r="R145">
        <v>55</v>
      </c>
      <c r="S145">
        <v>94.5</v>
      </c>
      <c r="T145">
        <v>344</v>
      </c>
      <c r="U145">
        <v>97.1</v>
      </c>
      <c r="V145">
        <v>322</v>
      </c>
      <c r="W145">
        <v>112.6</v>
      </c>
      <c r="X145">
        <v>314</v>
      </c>
      <c r="Y145">
        <v>112.1</v>
      </c>
      <c r="Z145">
        <v>331</v>
      </c>
      <c r="AB145">
        <v>2024</v>
      </c>
      <c r="AC145">
        <v>-18.100000000000001</v>
      </c>
    </row>
    <row r="146" spans="1:29" x14ac:dyDescent="0.45">
      <c r="A146" t="s">
        <v>226</v>
      </c>
      <c r="B146">
        <v>3.1</v>
      </c>
      <c r="C146" t="s">
        <v>175</v>
      </c>
      <c r="D146">
        <v>-0.22023661814200801</v>
      </c>
      <c r="E146">
        <v>-0.22023661814200801</v>
      </c>
      <c r="F146">
        <v>-0.269982521029839</v>
      </c>
      <c r="G146">
        <v>-0.52145342908013703</v>
      </c>
      <c r="H146">
        <v>-0.30797729659849798</v>
      </c>
      <c r="I146">
        <v>1451.69682939121</v>
      </c>
      <c r="J146" t="s">
        <v>175</v>
      </c>
      <c r="K146">
        <v>69</v>
      </c>
      <c r="L146">
        <v>94</v>
      </c>
      <c r="M146">
        <v>70</v>
      </c>
      <c r="N146">
        <v>89</v>
      </c>
      <c r="O146">
        <v>17.399999999999999</v>
      </c>
      <c r="P146">
        <v>163</v>
      </c>
      <c r="Q146">
        <v>17.100000000000001</v>
      </c>
      <c r="R146">
        <v>83</v>
      </c>
      <c r="S146">
        <v>108.3</v>
      </c>
      <c r="T146">
        <v>138</v>
      </c>
      <c r="U146">
        <v>111.1</v>
      </c>
      <c r="V146">
        <v>55</v>
      </c>
      <c r="W146">
        <v>105.3</v>
      </c>
      <c r="X146">
        <v>153</v>
      </c>
      <c r="Y146">
        <v>102.4</v>
      </c>
      <c r="Z146">
        <v>102</v>
      </c>
      <c r="AB146">
        <v>2024</v>
      </c>
      <c r="AC146">
        <v>3</v>
      </c>
    </row>
    <row r="147" spans="1:29" x14ac:dyDescent="0.45">
      <c r="A147" t="s">
        <v>158</v>
      </c>
      <c r="B147">
        <v>3.1</v>
      </c>
      <c r="C147" t="s">
        <v>135</v>
      </c>
      <c r="D147">
        <v>0.194400562794877</v>
      </c>
      <c r="E147">
        <v>0.194400562794877</v>
      </c>
      <c r="F147">
        <v>9.0605612831879206E-2</v>
      </c>
      <c r="G147">
        <v>0.328437831450474</v>
      </c>
      <c r="H147">
        <v>0.20196114246802699</v>
      </c>
      <c r="I147">
        <v>1539.9544247326501</v>
      </c>
      <c r="J147" t="s">
        <v>135</v>
      </c>
      <c r="K147">
        <v>66.599999999999994</v>
      </c>
      <c r="L147">
        <v>245</v>
      </c>
      <c r="M147">
        <v>67.5</v>
      </c>
      <c r="N147">
        <v>239</v>
      </c>
      <c r="O147">
        <v>18.100000000000001</v>
      </c>
      <c r="P147">
        <v>253</v>
      </c>
      <c r="Q147">
        <v>17.8</v>
      </c>
      <c r="R147">
        <v>253</v>
      </c>
      <c r="S147">
        <v>106.1</v>
      </c>
      <c r="T147">
        <v>175</v>
      </c>
      <c r="U147">
        <v>107.2</v>
      </c>
      <c r="V147">
        <v>134</v>
      </c>
      <c r="W147">
        <v>107</v>
      </c>
      <c r="X147">
        <v>193</v>
      </c>
      <c r="Y147">
        <v>104.4</v>
      </c>
      <c r="Z147">
        <v>163</v>
      </c>
      <c r="AB147">
        <v>2024</v>
      </c>
      <c r="AC147">
        <v>-0.90000000000000602</v>
      </c>
    </row>
    <row r="148" spans="1:29" x14ac:dyDescent="0.45">
      <c r="A148" t="s">
        <v>279</v>
      </c>
      <c r="B148">
        <v>3</v>
      </c>
      <c r="C148" t="s">
        <v>126</v>
      </c>
      <c r="D148">
        <v>-0.42314417477069599</v>
      </c>
      <c r="E148">
        <v>-0.42314417477069599</v>
      </c>
      <c r="F148">
        <v>-0.97673056541750902</v>
      </c>
      <c r="G148">
        <v>-0.47786926187343898</v>
      </c>
      <c r="H148">
        <v>-0.57522204420808498</v>
      </c>
      <c r="I148">
        <v>1405.44344469869</v>
      </c>
      <c r="J148" t="s">
        <v>154</v>
      </c>
      <c r="K148">
        <v>74.099999999999994</v>
      </c>
      <c r="L148">
        <v>4</v>
      </c>
      <c r="M148">
        <v>74.900000000000006</v>
      </c>
      <c r="N148">
        <v>3</v>
      </c>
      <c r="O148">
        <v>14.1</v>
      </c>
      <c r="P148">
        <v>1</v>
      </c>
      <c r="Q148">
        <v>18</v>
      </c>
      <c r="R148">
        <v>301</v>
      </c>
      <c r="S148">
        <v>105.3</v>
      </c>
      <c r="T148">
        <v>197</v>
      </c>
      <c r="U148">
        <v>108.2</v>
      </c>
      <c r="V148">
        <v>114</v>
      </c>
      <c r="W148">
        <v>112.9</v>
      </c>
      <c r="X148">
        <v>319</v>
      </c>
      <c r="Y148">
        <v>111</v>
      </c>
      <c r="Z148">
        <v>316</v>
      </c>
      <c r="AB148">
        <v>2024</v>
      </c>
      <c r="AC148">
        <v>-7.6000000000000103</v>
      </c>
    </row>
    <row r="149" spans="1:29" x14ac:dyDescent="0.45">
      <c r="A149" t="s">
        <v>275</v>
      </c>
      <c r="B149">
        <v>3</v>
      </c>
      <c r="C149" t="s">
        <v>276</v>
      </c>
      <c r="D149">
        <v>-0.61722966371987698</v>
      </c>
      <c r="E149">
        <v>-0.61722966371987698</v>
      </c>
      <c r="F149">
        <v>-0.54100183450909001</v>
      </c>
      <c r="G149">
        <v>-0.57593363808850995</v>
      </c>
      <c r="H149">
        <v>-0.58784870000933798</v>
      </c>
      <c r="I149">
        <v>1403.2580862458799</v>
      </c>
      <c r="J149" t="s">
        <v>276</v>
      </c>
      <c r="K149">
        <v>64.3</v>
      </c>
      <c r="L149">
        <v>337</v>
      </c>
      <c r="M149">
        <v>65.7</v>
      </c>
      <c r="N149">
        <v>321</v>
      </c>
      <c r="O149">
        <v>19.8</v>
      </c>
      <c r="P149">
        <v>356</v>
      </c>
      <c r="Q149">
        <v>16.600000000000001</v>
      </c>
      <c r="R149">
        <v>22</v>
      </c>
      <c r="S149">
        <v>109.1</v>
      </c>
      <c r="T149">
        <v>123</v>
      </c>
      <c r="U149">
        <v>110.5</v>
      </c>
      <c r="V149">
        <v>67</v>
      </c>
      <c r="W149">
        <v>104</v>
      </c>
      <c r="X149">
        <v>129</v>
      </c>
      <c r="Y149">
        <v>100.7</v>
      </c>
      <c r="Z149">
        <v>61</v>
      </c>
      <c r="AA149">
        <v>14</v>
      </c>
      <c r="AB149">
        <v>2024</v>
      </c>
      <c r="AC149">
        <v>5.0999999999999899</v>
      </c>
    </row>
    <row r="150" spans="1:29" x14ac:dyDescent="0.45">
      <c r="A150" t="s">
        <v>46</v>
      </c>
      <c r="B150">
        <v>3</v>
      </c>
      <c r="C150" t="s">
        <v>8</v>
      </c>
      <c r="D150">
        <v>1.3589134964899601</v>
      </c>
      <c r="E150">
        <v>1.3589134964899601</v>
      </c>
      <c r="F150">
        <v>1.4851471539813901</v>
      </c>
      <c r="G150">
        <v>1.64685888945309</v>
      </c>
      <c r="H150">
        <v>1.4624582591035999</v>
      </c>
      <c r="I150">
        <v>1758.1149631943599</v>
      </c>
      <c r="J150" t="s">
        <v>8</v>
      </c>
      <c r="K150">
        <v>66.900000000000006</v>
      </c>
      <c r="L150">
        <v>223</v>
      </c>
      <c r="M150">
        <v>68.599999999999994</v>
      </c>
      <c r="N150">
        <v>161</v>
      </c>
      <c r="O150">
        <v>16.899999999999999</v>
      </c>
      <c r="P150">
        <v>94</v>
      </c>
      <c r="Q150">
        <v>18</v>
      </c>
      <c r="R150">
        <v>309</v>
      </c>
      <c r="S150">
        <v>113.9</v>
      </c>
      <c r="T150">
        <v>54</v>
      </c>
      <c r="U150">
        <v>109.2</v>
      </c>
      <c r="V150">
        <v>98</v>
      </c>
      <c r="W150">
        <v>104.5</v>
      </c>
      <c r="X150">
        <v>141</v>
      </c>
      <c r="Y150">
        <v>107.7</v>
      </c>
      <c r="Z150">
        <v>250</v>
      </c>
      <c r="AB150">
        <v>2024</v>
      </c>
      <c r="AC150">
        <v>9.4000000000000092</v>
      </c>
    </row>
    <row r="151" spans="1:29" x14ac:dyDescent="0.45">
      <c r="A151" t="s">
        <v>36</v>
      </c>
      <c r="B151">
        <v>3</v>
      </c>
      <c r="C151" t="s">
        <v>8</v>
      </c>
      <c r="D151">
        <v>1.6147534591957</v>
      </c>
      <c r="E151">
        <v>1.6147534591957</v>
      </c>
      <c r="F151">
        <v>1.4714778353170099</v>
      </c>
      <c r="G151">
        <v>1.59237868044472</v>
      </c>
      <c r="H151">
        <v>1.57334085853828</v>
      </c>
      <c r="I151">
        <v>1777.30596909151</v>
      </c>
      <c r="J151" t="s">
        <v>8</v>
      </c>
      <c r="K151">
        <v>72</v>
      </c>
      <c r="L151">
        <v>17</v>
      </c>
      <c r="M151">
        <v>73.099999999999994</v>
      </c>
      <c r="N151">
        <v>14</v>
      </c>
      <c r="O151">
        <v>15.9</v>
      </c>
      <c r="P151">
        <v>27</v>
      </c>
      <c r="Q151">
        <v>16.899999999999999</v>
      </c>
      <c r="R151">
        <v>49</v>
      </c>
      <c r="S151">
        <v>120</v>
      </c>
      <c r="T151">
        <v>12</v>
      </c>
      <c r="U151">
        <v>115.1</v>
      </c>
      <c r="V151">
        <v>19</v>
      </c>
      <c r="W151">
        <v>101.8</v>
      </c>
      <c r="X151">
        <v>94</v>
      </c>
      <c r="Y151">
        <v>106.4</v>
      </c>
      <c r="Z151">
        <v>218</v>
      </c>
      <c r="AA151">
        <v>7</v>
      </c>
      <c r="AB151">
        <v>2024</v>
      </c>
      <c r="AC151">
        <v>18.2</v>
      </c>
    </row>
    <row r="152" spans="1:29" x14ac:dyDescent="0.45">
      <c r="A152" t="s">
        <v>295</v>
      </c>
      <c r="B152">
        <v>3</v>
      </c>
      <c r="C152" t="s">
        <v>126</v>
      </c>
      <c r="D152">
        <v>-0.72309447587397602</v>
      </c>
      <c r="E152">
        <v>-0.72309447587397602</v>
      </c>
      <c r="F152">
        <v>-0.65980655389878695</v>
      </c>
      <c r="G152">
        <v>-0.60862176349353303</v>
      </c>
      <c r="H152">
        <v>-0.67865431728506798</v>
      </c>
      <c r="I152">
        <v>1387.54190403589</v>
      </c>
      <c r="J152" t="s">
        <v>126</v>
      </c>
      <c r="K152">
        <v>70.3</v>
      </c>
      <c r="L152">
        <v>50</v>
      </c>
      <c r="M152">
        <v>71.400000000000006</v>
      </c>
      <c r="N152">
        <v>44</v>
      </c>
      <c r="O152">
        <v>16.399999999999999</v>
      </c>
      <c r="P152">
        <v>53</v>
      </c>
      <c r="Q152">
        <v>17.100000000000001</v>
      </c>
      <c r="R152">
        <v>81</v>
      </c>
      <c r="S152">
        <v>101.6</v>
      </c>
      <c r="T152">
        <v>260</v>
      </c>
      <c r="U152">
        <v>99.5</v>
      </c>
      <c r="V152">
        <v>287</v>
      </c>
      <c r="W152">
        <v>110.7</v>
      </c>
      <c r="X152">
        <v>263</v>
      </c>
      <c r="Y152">
        <v>107.7</v>
      </c>
      <c r="Z152">
        <v>251</v>
      </c>
      <c r="AB152">
        <v>2024</v>
      </c>
      <c r="AC152">
        <v>-9.1000000000000103</v>
      </c>
    </row>
    <row r="153" spans="1:29" x14ac:dyDescent="0.45">
      <c r="A153" t="s">
        <v>149</v>
      </c>
      <c r="B153">
        <v>3</v>
      </c>
      <c r="C153" t="s">
        <v>6</v>
      </c>
      <c r="D153">
        <v>0.39730811942356598</v>
      </c>
      <c r="E153">
        <v>0.39730811942356598</v>
      </c>
      <c r="F153">
        <v>9.9640192253148394E-2</v>
      </c>
      <c r="G153">
        <v>8.8724911813635302E-2</v>
      </c>
      <c r="H153">
        <v>0.24574533572847901</v>
      </c>
      <c r="I153">
        <v>1547.53237398121</v>
      </c>
      <c r="J153" t="s">
        <v>6</v>
      </c>
      <c r="K153">
        <v>67</v>
      </c>
      <c r="L153">
        <v>217</v>
      </c>
      <c r="M153">
        <v>67.7</v>
      </c>
      <c r="N153">
        <v>226</v>
      </c>
      <c r="O153">
        <v>17.5</v>
      </c>
      <c r="P153">
        <v>174</v>
      </c>
      <c r="Q153">
        <v>17.899999999999999</v>
      </c>
      <c r="R153">
        <v>267</v>
      </c>
      <c r="S153">
        <v>113.9</v>
      </c>
      <c r="T153">
        <v>55</v>
      </c>
      <c r="U153">
        <v>108.7</v>
      </c>
      <c r="V153">
        <v>108</v>
      </c>
      <c r="W153">
        <v>102.4</v>
      </c>
      <c r="X153">
        <v>101</v>
      </c>
      <c r="Y153">
        <v>105.5</v>
      </c>
      <c r="Z153">
        <v>193</v>
      </c>
      <c r="AB153">
        <v>2024</v>
      </c>
      <c r="AC153">
        <v>11.5</v>
      </c>
    </row>
    <row r="154" spans="1:29" x14ac:dyDescent="0.45">
      <c r="A154" t="s">
        <v>342</v>
      </c>
      <c r="B154">
        <v>3</v>
      </c>
      <c r="C154" t="s">
        <v>254</v>
      </c>
      <c r="D154">
        <v>-1.03186684465676</v>
      </c>
      <c r="E154">
        <v>-1.03186684465676</v>
      </c>
      <c r="F154">
        <v>-1.01201059805757</v>
      </c>
      <c r="G154">
        <v>-1.01177531015549</v>
      </c>
      <c r="H154">
        <v>-1.02187989938165</v>
      </c>
      <c r="I154">
        <v>1328.13813641452</v>
      </c>
      <c r="J154" t="s">
        <v>254</v>
      </c>
      <c r="K154">
        <v>70.900000000000006</v>
      </c>
      <c r="L154">
        <v>37</v>
      </c>
      <c r="M154">
        <v>71.099999999999994</v>
      </c>
      <c r="N154">
        <v>51</v>
      </c>
      <c r="O154">
        <v>16.5</v>
      </c>
      <c r="P154">
        <v>62</v>
      </c>
      <c r="Q154">
        <v>17.100000000000001</v>
      </c>
      <c r="R154">
        <v>75</v>
      </c>
      <c r="S154">
        <v>97.4</v>
      </c>
      <c r="T154">
        <v>318</v>
      </c>
      <c r="U154">
        <v>97.1</v>
      </c>
      <c r="V154">
        <v>320</v>
      </c>
      <c r="W154">
        <v>114.2</v>
      </c>
      <c r="X154">
        <v>338</v>
      </c>
      <c r="Y154">
        <v>111.8</v>
      </c>
      <c r="Z154">
        <v>327</v>
      </c>
      <c r="AB154">
        <v>2024</v>
      </c>
      <c r="AC154">
        <v>-16.8</v>
      </c>
    </row>
    <row r="155" spans="1:29" x14ac:dyDescent="0.45">
      <c r="A155" t="s">
        <v>85</v>
      </c>
      <c r="B155">
        <v>3</v>
      </c>
      <c r="C155" t="s">
        <v>8</v>
      </c>
      <c r="D155">
        <v>0.72372462356536904</v>
      </c>
      <c r="E155">
        <v>0.72372462356536904</v>
      </c>
      <c r="F155">
        <v>1.03083429320342</v>
      </c>
      <c r="G155">
        <v>1.45073013702295</v>
      </c>
      <c r="H155">
        <v>0.98225341933927701</v>
      </c>
      <c r="I155">
        <v>1675.0035105521499</v>
      </c>
      <c r="J155" t="s">
        <v>8</v>
      </c>
      <c r="K155">
        <v>65.7</v>
      </c>
      <c r="L155">
        <v>285</v>
      </c>
      <c r="M155">
        <v>67.8</v>
      </c>
      <c r="N155">
        <v>219</v>
      </c>
      <c r="O155">
        <v>19</v>
      </c>
      <c r="P155">
        <v>332</v>
      </c>
      <c r="Q155">
        <v>16.399999999999999</v>
      </c>
      <c r="R155">
        <v>12</v>
      </c>
      <c r="S155">
        <v>105.2</v>
      </c>
      <c r="T155">
        <v>198</v>
      </c>
      <c r="U155">
        <v>99.9</v>
      </c>
      <c r="V155">
        <v>281</v>
      </c>
      <c r="W155">
        <v>107.4</v>
      </c>
      <c r="X155">
        <v>200</v>
      </c>
      <c r="Y155">
        <v>111.7</v>
      </c>
      <c r="Z155">
        <v>325</v>
      </c>
      <c r="AB155">
        <v>2024</v>
      </c>
      <c r="AC155">
        <v>-2.2000000000000002</v>
      </c>
    </row>
    <row r="156" spans="1:29" x14ac:dyDescent="0.45">
      <c r="A156" t="s">
        <v>318</v>
      </c>
      <c r="B156">
        <v>3</v>
      </c>
      <c r="C156" t="s">
        <v>254</v>
      </c>
      <c r="D156">
        <v>-0.72309447587397602</v>
      </c>
      <c r="E156">
        <v>-0.72309447587397602</v>
      </c>
      <c r="F156">
        <v>-0.95773084489457805</v>
      </c>
      <c r="G156">
        <v>-0.75027030691530205</v>
      </c>
      <c r="H156">
        <v>-0.78854752588945798</v>
      </c>
      <c r="I156">
        <v>1368.52213695668</v>
      </c>
      <c r="J156" t="s">
        <v>254</v>
      </c>
      <c r="K156">
        <v>68.7</v>
      </c>
      <c r="L156">
        <v>111</v>
      </c>
      <c r="M156">
        <v>70.099999999999994</v>
      </c>
      <c r="N156">
        <v>86</v>
      </c>
      <c r="O156">
        <v>17.8</v>
      </c>
      <c r="P156">
        <v>220</v>
      </c>
      <c r="Q156">
        <v>16</v>
      </c>
      <c r="R156">
        <v>2</v>
      </c>
      <c r="S156">
        <v>99.1</v>
      </c>
      <c r="T156">
        <v>300</v>
      </c>
      <c r="U156">
        <v>98.8</v>
      </c>
      <c r="V156">
        <v>300</v>
      </c>
      <c r="W156">
        <v>109.9</v>
      </c>
      <c r="X156">
        <v>249</v>
      </c>
      <c r="Y156">
        <v>105.9</v>
      </c>
      <c r="Z156">
        <v>205</v>
      </c>
      <c r="AB156">
        <v>2024</v>
      </c>
      <c r="AC156">
        <v>-10.8</v>
      </c>
    </row>
    <row r="157" spans="1:29" x14ac:dyDescent="0.45">
      <c r="A157" t="s">
        <v>102</v>
      </c>
      <c r="B157">
        <v>3</v>
      </c>
      <c r="C157" t="s">
        <v>15</v>
      </c>
      <c r="D157">
        <v>0.80312323268094299</v>
      </c>
      <c r="E157">
        <v>0.80312323268094299</v>
      </c>
      <c r="F157">
        <v>0.75722205543026599</v>
      </c>
      <c r="G157">
        <v>0.84055179612917597</v>
      </c>
      <c r="H157">
        <v>0.80100507923033204</v>
      </c>
      <c r="I157">
        <v>1643.63395408779</v>
      </c>
      <c r="J157" t="s">
        <v>15</v>
      </c>
      <c r="K157">
        <v>66.8</v>
      </c>
      <c r="L157">
        <v>231</v>
      </c>
      <c r="M157">
        <v>67.400000000000006</v>
      </c>
      <c r="N157">
        <v>254</v>
      </c>
      <c r="O157">
        <v>17.600000000000001</v>
      </c>
      <c r="P157">
        <v>187</v>
      </c>
      <c r="Q157">
        <v>17.8</v>
      </c>
      <c r="R157">
        <v>258</v>
      </c>
      <c r="S157">
        <v>113.1</v>
      </c>
      <c r="T157">
        <v>70</v>
      </c>
      <c r="U157">
        <v>108.1</v>
      </c>
      <c r="V157">
        <v>118</v>
      </c>
      <c r="W157">
        <v>98.1</v>
      </c>
      <c r="X157">
        <v>33</v>
      </c>
      <c r="Y157">
        <v>102.7</v>
      </c>
      <c r="Z157">
        <v>108</v>
      </c>
      <c r="AB157">
        <v>2024</v>
      </c>
      <c r="AC157">
        <v>15</v>
      </c>
    </row>
    <row r="158" spans="1:29" x14ac:dyDescent="0.45">
      <c r="A158" t="s">
        <v>269</v>
      </c>
      <c r="B158">
        <v>3</v>
      </c>
      <c r="C158" t="s">
        <v>61</v>
      </c>
      <c r="D158">
        <v>-0.317279362616598</v>
      </c>
      <c r="E158">
        <v>-0.317279362616598</v>
      </c>
      <c r="F158">
        <v>-0.75826540043178403</v>
      </c>
      <c r="G158">
        <v>-0.58682967989018398</v>
      </c>
      <c r="H158">
        <v>-0.494913451388791</v>
      </c>
      <c r="I158">
        <v>1419.34285440089</v>
      </c>
      <c r="J158" t="s">
        <v>61</v>
      </c>
      <c r="K158">
        <v>67</v>
      </c>
      <c r="L158">
        <v>216</v>
      </c>
      <c r="M158">
        <v>67.900000000000006</v>
      </c>
      <c r="N158">
        <v>212</v>
      </c>
      <c r="O158">
        <v>18.2</v>
      </c>
      <c r="P158">
        <v>272</v>
      </c>
      <c r="Q158">
        <v>17.2</v>
      </c>
      <c r="R158">
        <v>105</v>
      </c>
      <c r="S158">
        <v>109.3</v>
      </c>
      <c r="T158">
        <v>116</v>
      </c>
      <c r="U158">
        <v>106.3</v>
      </c>
      <c r="V158">
        <v>147</v>
      </c>
      <c r="W158">
        <v>105.5</v>
      </c>
      <c r="X158">
        <v>159</v>
      </c>
      <c r="Y158">
        <v>103.1</v>
      </c>
      <c r="Z158">
        <v>121</v>
      </c>
      <c r="AB158">
        <v>2024</v>
      </c>
      <c r="AC158">
        <v>3.8</v>
      </c>
    </row>
    <row r="159" spans="1:29" x14ac:dyDescent="0.45">
      <c r="A159" t="s">
        <v>350</v>
      </c>
      <c r="B159">
        <v>3</v>
      </c>
      <c r="C159" t="s">
        <v>135</v>
      </c>
      <c r="D159">
        <v>-1.01422270929775</v>
      </c>
      <c r="E159">
        <v>-1.01422270929775</v>
      </c>
      <c r="F159">
        <v>-1.0214155952351101</v>
      </c>
      <c r="G159">
        <v>-1.16431989537893</v>
      </c>
      <c r="H159">
        <v>-1.05354522730238</v>
      </c>
      <c r="I159">
        <v>1322.6576597846399</v>
      </c>
      <c r="J159" t="s">
        <v>135</v>
      </c>
      <c r="K159">
        <v>68.599999999999994</v>
      </c>
      <c r="L159">
        <v>117</v>
      </c>
      <c r="M159">
        <v>68.5</v>
      </c>
      <c r="N159">
        <v>173</v>
      </c>
      <c r="O159">
        <v>17.399999999999999</v>
      </c>
      <c r="P159">
        <v>157</v>
      </c>
      <c r="Q159">
        <v>17.600000000000001</v>
      </c>
      <c r="R159">
        <v>216</v>
      </c>
      <c r="S159">
        <v>100</v>
      </c>
      <c r="T159">
        <v>292</v>
      </c>
      <c r="U159">
        <v>100</v>
      </c>
      <c r="V159">
        <v>280</v>
      </c>
      <c r="W159">
        <v>111.4</v>
      </c>
      <c r="X159">
        <v>287</v>
      </c>
      <c r="Y159">
        <v>108.3</v>
      </c>
      <c r="Z159">
        <v>259</v>
      </c>
      <c r="AB159">
        <v>2024</v>
      </c>
      <c r="AC159">
        <v>-11.4</v>
      </c>
    </row>
    <row r="160" spans="1:29" x14ac:dyDescent="0.45">
      <c r="A160" t="s">
        <v>124</v>
      </c>
      <c r="B160">
        <v>3</v>
      </c>
      <c r="C160" t="s">
        <v>55</v>
      </c>
      <c r="D160">
        <v>0.56492740533422203</v>
      </c>
      <c r="E160">
        <v>0.56492740533422203</v>
      </c>
      <c r="F160">
        <v>0.57192283150002499</v>
      </c>
      <c r="G160">
        <v>0.38291804045884698</v>
      </c>
      <c r="H160">
        <v>0.52117392065682899</v>
      </c>
      <c r="I160">
        <v>1595.2021763176799</v>
      </c>
      <c r="J160" t="s">
        <v>55</v>
      </c>
      <c r="K160">
        <v>68.2</v>
      </c>
      <c r="L160">
        <v>139</v>
      </c>
      <c r="M160">
        <v>69</v>
      </c>
      <c r="N160">
        <v>144</v>
      </c>
      <c r="O160">
        <v>17.100000000000001</v>
      </c>
      <c r="P160">
        <v>120</v>
      </c>
      <c r="Q160">
        <v>17.600000000000001</v>
      </c>
      <c r="R160">
        <v>225</v>
      </c>
      <c r="S160">
        <v>111</v>
      </c>
      <c r="T160">
        <v>89</v>
      </c>
      <c r="U160">
        <v>110</v>
      </c>
      <c r="V160">
        <v>76</v>
      </c>
      <c r="W160">
        <v>101.7</v>
      </c>
      <c r="X160">
        <v>91</v>
      </c>
      <c r="Y160">
        <v>100.8</v>
      </c>
      <c r="Z160">
        <v>65</v>
      </c>
      <c r="AB160">
        <v>2024</v>
      </c>
      <c r="AC160">
        <v>9.3000000000000007</v>
      </c>
    </row>
    <row r="161" spans="1:29" x14ac:dyDescent="0.45">
      <c r="A161" t="s">
        <v>139</v>
      </c>
      <c r="B161">
        <v>3</v>
      </c>
      <c r="C161" t="s">
        <v>126</v>
      </c>
      <c r="D161">
        <v>0.37966398406454899</v>
      </c>
      <c r="E161">
        <v>0.37966398406454899</v>
      </c>
      <c r="F161">
        <v>0.43373893925170398</v>
      </c>
      <c r="G161">
        <v>0.16499720442535701</v>
      </c>
      <c r="H161">
        <v>0.33951602795154001</v>
      </c>
      <c r="I161">
        <v>1563.76173653771</v>
      </c>
      <c r="J161" t="s">
        <v>126</v>
      </c>
      <c r="K161">
        <v>67.599999999999994</v>
      </c>
      <c r="L161">
        <v>170</v>
      </c>
      <c r="M161">
        <v>68.8</v>
      </c>
      <c r="N161">
        <v>150</v>
      </c>
      <c r="O161">
        <v>17.3</v>
      </c>
      <c r="P161">
        <v>148</v>
      </c>
      <c r="Q161">
        <v>17.3</v>
      </c>
      <c r="R161">
        <v>122</v>
      </c>
      <c r="S161">
        <v>106</v>
      </c>
      <c r="T161">
        <v>180</v>
      </c>
      <c r="U161">
        <v>103.2</v>
      </c>
      <c r="V161">
        <v>226</v>
      </c>
      <c r="W161">
        <v>103.7</v>
      </c>
      <c r="X161">
        <v>126</v>
      </c>
      <c r="Y161">
        <v>100.9</v>
      </c>
      <c r="Z161">
        <v>70</v>
      </c>
      <c r="AB161">
        <v>2024</v>
      </c>
      <c r="AC161">
        <v>2.2999999999999998</v>
      </c>
    </row>
    <row r="162" spans="1:29" x14ac:dyDescent="0.45">
      <c r="A162" t="s">
        <v>144</v>
      </c>
      <c r="B162">
        <v>3</v>
      </c>
      <c r="C162" t="s">
        <v>106</v>
      </c>
      <c r="D162">
        <v>0.37966398406454899</v>
      </c>
      <c r="E162">
        <v>0.37966398406454899</v>
      </c>
      <c r="F162">
        <v>0.23437287516254399</v>
      </c>
      <c r="G162">
        <v>0.21947741343372901</v>
      </c>
      <c r="H162">
        <v>0.30329456418134298</v>
      </c>
      <c r="I162">
        <v>1557.49270669569</v>
      </c>
      <c r="J162" t="s">
        <v>106</v>
      </c>
      <c r="K162">
        <v>64.5</v>
      </c>
      <c r="L162">
        <v>335</v>
      </c>
      <c r="M162">
        <v>65.2</v>
      </c>
      <c r="N162">
        <v>337</v>
      </c>
      <c r="O162">
        <v>18.100000000000001</v>
      </c>
      <c r="P162">
        <v>254</v>
      </c>
      <c r="Q162">
        <v>18.3</v>
      </c>
      <c r="R162">
        <v>330</v>
      </c>
      <c r="S162">
        <v>107.4</v>
      </c>
      <c r="T162">
        <v>150</v>
      </c>
      <c r="U162">
        <v>105.3</v>
      </c>
      <c r="V162">
        <v>174</v>
      </c>
      <c r="W162">
        <v>106.9</v>
      </c>
      <c r="X162">
        <v>188</v>
      </c>
      <c r="Y162">
        <v>107.1</v>
      </c>
      <c r="Z162">
        <v>233</v>
      </c>
      <c r="AB162">
        <v>2024</v>
      </c>
      <c r="AC162">
        <v>0.5</v>
      </c>
    </row>
    <row r="163" spans="1:29" x14ac:dyDescent="0.45">
      <c r="A163" t="s">
        <v>206</v>
      </c>
      <c r="B163">
        <v>3</v>
      </c>
      <c r="C163" t="s">
        <v>190</v>
      </c>
      <c r="D163">
        <v>-0.105549738308402</v>
      </c>
      <c r="E163">
        <v>-0.105549738308402</v>
      </c>
      <c r="F163">
        <v>-0.118337105443828</v>
      </c>
      <c r="G163">
        <v>-0.19457217502990201</v>
      </c>
      <c r="H163">
        <v>-0.13100218927263299</v>
      </c>
      <c r="I163">
        <v>1482.3267960916401</v>
      </c>
      <c r="J163" t="s">
        <v>190</v>
      </c>
      <c r="K163">
        <v>66.3</v>
      </c>
      <c r="L163">
        <v>261</v>
      </c>
      <c r="M163">
        <v>66.400000000000006</v>
      </c>
      <c r="N163">
        <v>284</v>
      </c>
      <c r="O163">
        <v>18.3</v>
      </c>
      <c r="P163">
        <v>283</v>
      </c>
      <c r="Q163">
        <v>17.600000000000001</v>
      </c>
      <c r="R163">
        <v>215</v>
      </c>
      <c r="S163">
        <v>110.6</v>
      </c>
      <c r="T163">
        <v>93</v>
      </c>
      <c r="U163">
        <v>112.3</v>
      </c>
      <c r="V163">
        <v>40</v>
      </c>
      <c r="W163">
        <v>110.8</v>
      </c>
      <c r="X163">
        <v>267</v>
      </c>
      <c r="Y163">
        <v>108.3</v>
      </c>
      <c r="Z163">
        <v>258</v>
      </c>
      <c r="AB163">
        <v>2024</v>
      </c>
      <c r="AC163">
        <v>-0.20000000000000301</v>
      </c>
    </row>
    <row r="164" spans="1:29" x14ac:dyDescent="0.45">
      <c r="A164" t="s">
        <v>270</v>
      </c>
      <c r="B164">
        <v>3</v>
      </c>
      <c r="C164" t="s">
        <v>135</v>
      </c>
      <c r="D164">
        <v>-0.53783105460430303</v>
      </c>
      <c r="E164">
        <v>-0.53783105460430303</v>
      </c>
      <c r="F164">
        <v>-0.58762026432284098</v>
      </c>
      <c r="G164">
        <v>-0.40159696926171801</v>
      </c>
      <c r="H164">
        <v>-0.516219835698291</v>
      </c>
      <c r="I164">
        <v>1415.65525193652</v>
      </c>
      <c r="J164" t="s">
        <v>135</v>
      </c>
      <c r="K164">
        <v>67</v>
      </c>
      <c r="L164">
        <v>220</v>
      </c>
      <c r="M164">
        <v>67.5</v>
      </c>
      <c r="N164">
        <v>241</v>
      </c>
      <c r="O164">
        <v>17.5</v>
      </c>
      <c r="P164">
        <v>178</v>
      </c>
      <c r="Q164">
        <v>17.899999999999999</v>
      </c>
      <c r="R164">
        <v>271</v>
      </c>
      <c r="S164">
        <v>103</v>
      </c>
      <c r="T164">
        <v>241</v>
      </c>
      <c r="U164">
        <v>105.3</v>
      </c>
      <c r="V164">
        <v>177</v>
      </c>
      <c r="W164">
        <v>110.8</v>
      </c>
      <c r="X164">
        <v>270</v>
      </c>
      <c r="Y164">
        <v>106.6</v>
      </c>
      <c r="Z164">
        <v>220</v>
      </c>
      <c r="AB164">
        <v>2024</v>
      </c>
      <c r="AC164">
        <v>-7.8</v>
      </c>
    </row>
    <row r="165" spans="1:29" x14ac:dyDescent="0.45">
      <c r="A165" t="s">
        <v>228</v>
      </c>
      <c r="B165">
        <v>3</v>
      </c>
      <c r="C165" t="s">
        <v>129</v>
      </c>
      <c r="D165">
        <v>-0.21141455046249999</v>
      </c>
      <c r="E165">
        <v>-0.21141455046249999</v>
      </c>
      <c r="F165">
        <v>-0.38928414228770702</v>
      </c>
      <c r="G165">
        <v>-0.36890884385669398</v>
      </c>
      <c r="H165">
        <v>-0.29525552176735098</v>
      </c>
      <c r="I165">
        <v>1453.89865057012</v>
      </c>
      <c r="J165" t="s">
        <v>129</v>
      </c>
      <c r="K165">
        <v>68</v>
      </c>
      <c r="L165">
        <v>149</v>
      </c>
      <c r="M165">
        <v>70.099999999999994</v>
      </c>
      <c r="N165">
        <v>85</v>
      </c>
      <c r="O165">
        <v>17.2</v>
      </c>
      <c r="P165">
        <v>123</v>
      </c>
      <c r="Q165">
        <v>17.100000000000001</v>
      </c>
      <c r="R165">
        <v>72</v>
      </c>
      <c r="S165">
        <v>105.7</v>
      </c>
      <c r="T165">
        <v>187</v>
      </c>
      <c r="U165">
        <v>105.2</v>
      </c>
      <c r="V165">
        <v>181</v>
      </c>
      <c r="W165">
        <v>110</v>
      </c>
      <c r="X165">
        <v>253</v>
      </c>
      <c r="Y165">
        <v>108.1</v>
      </c>
      <c r="Z165">
        <v>254</v>
      </c>
      <c r="AB165">
        <v>2024</v>
      </c>
      <c r="AC165">
        <v>-4.3</v>
      </c>
    </row>
    <row r="166" spans="1:29" x14ac:dyDescent="0.45">
      <c r="A166" t="s">
        <v>291</v>
      </c>
      <c r="B166">
        <v>3</v>
      </c>
      <c r="C166" t="s">
        <v>208</v>
      </c>
      <c r="D166">
        <v>-0.67016206979692605</v>
      </c>
      <c r="E166">
        <v>-0.67016206979692605</v>
      </c>
      <c r="F166">
        <v>-0.562025300822384</v>
      </c>
      <c r="G166">
        <v>-0.61951780529520795</v>
      </c>
      <c r="H166">
        <v>-0.63046681142786098</v>
      </c>
      <c r="I166">
        <v>1395.8819566121199</v>
      </c>
      <c r="J166" t="s">
        <v>208</v>
      </c>
      <c r="K166">
        <v>68.8</v>
      </c>
      <c r="L166">
        <v>107</v>
      </c>
      <c r="M166">
        <v>69.599999999999994</v>
      </c>
      <c r="N166">
        <v>105</v>
      </c>
      <c r="O166">
        <v>17.100000000000001</v>
      </c>
      <c r="P166">
        <v>111</v>
      </c>
      <c r="Q166">
        <v>17.5</v>
      </c>
      <c r="R166">
        <v>167</v>
      </c>
      <c r="S166">
        <v>103.1</v>
      </c>
      <c r="T166">
        <v>239</v>
      </c>
      <c r="U166">
        <v>104.8</v>
      </c>
      <c r="V166">
        <v>191</v>
      </c>
      <c r="W166">
        <v>117.1</v>
      </c>
      <c r="X166">
        <v>356</v>
      </c>
      <c r="Y166">
        <v>115</v>
      </c>
      <c r="Z166">
        <v>354</v>
      </c>
      <c r="AB166">
        <v>2024</v>
      </c>
      <c r="AC166">
        <v>-14</v>
      </c>
    </row>
    <row r="167" spans="1:29" x14ac:dyDescent="0.45">
      <c r="A167" t="s">
        <v>179</v>
      </c>
      <c r="B167">
        <v>3</v>
      </c>
      <c r="C167" t="s">
        <v>61</v>
      </c>
      <c r="D167">
        <v>0.16793435975635301</v>
      </c>
      <c r="E167">
        <v>0.16793435975635301</v>
      </c>
      <c r="F167">
        <v>0.107364757658334</v>
      </c>
      <c r="G167">
        <v>-0.31442863484832201</v>
      </c>
      <c r="H167">
        <v>3.2201210580679498E-2</v>
      </c>
      <c r="I167">
        <v>1510.57322452125</v>
      </c>
      <c r="J167" t="s">
        <v>61</v>
      </c>
      <c r="K167">
        <v>63.7</v>
      </c>
      <c r="L167">
        <v>346</v>
      </c>
      <c r="M167">
        <v>65.3</v>
      </c>
      <c r="N167">
        <v>333</v>
      </c>
      <c r="O167">
        <v>18.600000000000001</v>
      </c>
      <c r="P167">
        <v>308</v>
      </c>
      <c r="Q167">
        <v>18.3</v>
      </c>
      <c r="R167">
        <v>332</v>
      </c>
      <c r="S167">
        <v>103.2</v>
      </c>
      <c r="T167">
        <v>236</v>
      </c>
      <c r="U167">
        <v>102</v>
      </c>
      <c r="V167">
        <v>247</v>
      </c>
      <c r="W167">
        <v>105.7</v>
      </c>
      <c r="X167">
        <v>165</v>
      </c>
      <c r="Y167">
        <v>102.2</v>
      </c>
      <c r="Z167">
        <v>99</v>
      </c>
      <c r="AB167">
        <v>2024</v>
      </c>
      <c r="AC167">
        <v>-2.5</v>
      </c>
    </row>
    <row r="168" spans="1:29" x14ac:dyDescent="0.45">
      <c r="A168" t="s">
        <v>297</v>
      </c>
      <c r="B168">
        <v>3</v>
      </c>
      <c r="C168" t="s">
        <v>135</v>
      </c>
      <c r="D168">
        <v>-0.67016206979692605</v>
      </c>
      <c r="E168">
        <v>-0.67016206979692605</v>
      </c>
      <c r="F168">
        <v>-0.78564921065765303</v>
      </c>
      <c r="G168">
        <v>-0.71758218151027797</v>
      </c>
      <c r="H168">
        <v>-0.71088888294044605</v>
      </c>
      <c r="I168">
        <v>1381.96290658508</v>
      </c>
      <c r="J168" t="s">
        <v>135</v>
      </c>
      <c r="K168">
        <v>67.8</v>
      </c>
      <c r="L168">
        <v>161</v>
      </c>
      <c r="M168">
        <v>68.599999999999994</v>
      </c>
      <c r="N168">
        <v>163</v>
      </c>
      <c r="O168">
        <v>17.7</v>
      </c>
      <c r="P168">
        <v>204</v>
      </c>
      <c r="Q168">
        <v>17.100000000000001</v>
      </c>
      <c r="R168">
        <v>82</v>
      </c>
      <c r="S168">
        <v>102.4</v>
      </c>
      <c r="T168">
        <v>247</v>
      </c>
      <c r="U168">
        <v>104.2</v>
      </c>
      <c r="V168">
        <v>207</v>
      </c>
      <c r="W168">
        <v>107.9</v>
      </c>
      <c r="X168">
        <v>209</v>
      </c>
      <c r="Y168">
        <v>103.5</v>
      </c>
      <c r="Z168">
        <v>135</v>
      </c>
      <c r="AB168">
        <v>2024</v>
      </c>
      <c r="AC168">
        <v>-5.5</v>
      </c>
    </row>
    <row r="169" spans="1:29" x14ac:dyDescent="0.45">
      <c r="A169" t="s">
        <v>58</v>
      </c>
      <c r="B169">
        <v>3</v>
      </c>
      <c r="C169" t="s">
        <v>6</v>
      </c>
      <c r="D169">
        <v>1.2530486843358599</v>
      </c>
      <c r="E169">
        <v>1.2530486843358599</v>
      </c>
      <c r="F169">
        <v>1.6727682648229001</v>
      </c>
      <c r="G169">
        <v>1.09116075756769</v>
      </c>
      <c r="H169">
        <v>1.31750659776558</v>
      </c>
      <c r="I169">
        <v>1733.0274544082799</v>
      </c>
      <c r="J169" t="s">
        <v>6</v>
      </c>
      <c r="K169">
        <v>68.599999999999994</v>
      </c>
      <c r="L169">
        <v>113</v>
      </c>
      <c r="M169">
        <v>70</v>
      </c>
      <c r="N169">
        <v>94</v>
      </c>
      <c r="O169">
        <v>16.399999999999999</v>
      </c>
      <c r="P169">
        <v>49</v>
      </c>
      <c r="Q169">
        <v>17.899999999999999</v>
      </c>
      <c r="R169">
        <v>281</v>
      </c>
      <c r="S169">
        <v>111.2</v>
      </c>
      <c r="T169">
        <v>88</v>
      </c>
      <c r="U169">
        <v>107.3</v>
      </c>
      <c r="V169">
        <v>133</v>
      </c>
      <c r="W169">
        <v>103</v>
      </c>
      <c r="X169">
        <v>112</v>
      </c>
      <c r="Y169">
        <v>105.4</v>
      </c>
      <c r="Z169">
        <v>188</v>
      </c>
      <c r="AB169">
        <v>2024</v>
      </c>
      <c r="AC169">
        <v>8.1999999999999993</v>
      </c>
    </row>
    <row r="170" spans="1:29" x14ac:dyDescent="0.45">
      <c r="A170" t="s">
        <v>312</v>
      </c>
      <c r="B170">
        <v>3</v>
      </c>
      <c r="C170" t="s">
        <v>190</v>
      </c>
      <c r="D170">
        <v>-0.61722966371987698</v>
      </c>
      <c r="E170">
        <v>-0.61722966371987698</v>
      </c>
      <c r="F170">
        <v>-0.751055806053612</v>
      </c>
      <c r="G170">
        <v>-0.772062390518651</v>
      </c>
      <c r="H170">
        <v>-0.68939438100300399</v>
      </c>
      <c r="I170">
        <v>1385.6830675079</v>
      </c>
      <c r="J170" t="s">
        <v>190</v>
      </c>
      <c r="K170">
        <v>68.3</v>
      </c>
      <c r="L170">
        <v>131</v>
      </c>
      <c r="M170">
        <v>69.099999999999994</v>
      </c>
      <c r="N170">
        <v>136</v>
      </c>
      <c r="O170">
        <v>17.600000000000001</v>
      </c>
      <c r="P170">
        <v>194</v>
      </c>
      <c r="Q170">
        <v>17.100000000000001</v>
      </c>
      <c r="R170">
        <v>87</v>
      </c>
      <c r="S170">
        <v>99.1</v>
      </c>
      <c r="T170">
        <v>301</v>
      </c>
      <c r="U170">
        <v>98.8</v>
      </c>
      <c r="V170">
        <v>299</v>
      </c>
      <c r="W170">
        <v>111.5</v>
      </c>
      <c r="X170">
        <v>290</v>
      </c>
      <c r="Y170">
        <v>110.5</v>
      </c>
      <c r="Z170">
        <v>303</v>
      </c>
      <c r="AB170">
        <v>2024</v>
      </c>
      <c r="AC170">
        <v>-12.4</v>
      </c>
    </row>
    <row r="171" spans="1:29" x14ac:dyDescent="0.45">
      <c r="A171" t="s">
        <v>299</v>
      </c>
      <c r="B171">
        <v>3</v>
      </c>
      <c r="C171" t="s">
        <v>61</v>
      </c>
      <c r="D171">
        <v>-0.67016206979692705</v>
      </c>
      <c r="E171">
        <v>-0.67016206979692705</v>
      </c>
      <c r="F171">
        <v>-0.80386292277093296</v>
      </c>
      <c r="G171">
        <v>-0.70668613970860406</v>
      </c>
      <c r="H171">
        <v>-0.71271830051834795</v>
      </c>
      <c r="I171">
        <v>1381.64628013779</v>
      </c>
      <c r="J171" t="s">
        <v>61</v>
      </c>
      <c r="K171">
        <v>70.400000000000006</v>
      </c>
      <c r="L171">
        <v>48</v>
      </c>
      <c r="M171">
        <v>71.7</v>
      </c>
      <c r="N171">
        <v>38</v>
      </c>
      <c r="O171">
        <v>16.5</v>
      </c>
      <c r="P171">
        <v>59</v>
      </c>
      <c r="Q171">
        <v>16.8</v>
      </c>
      <c r="R171">
        <v>36</v>
      </c>
      <c r="S171">
        <v>99.9</v>
      </c>
      <c r="T171">
        <v>293</v>
      </c>
      <c r="U171">
        <v>97.4</v>
      </c>
      <c r="V171">
        <v>317</v>
      </c>
      <c r="W171">
        <v>108.7</v>
      </c>
      <c r="X171">
        <v>227</v>
      </c>
      <c r="Y171">
        <v>107</v>
      </c>
      <c r="Z171">
        <v>229</v>
      </c>
      <c r="AB171">
        <v>2024</v>
      </c>
      <c r="AC171">
        <v>-8.8000000000000007</v>
      </c>
    </row>
    <row r="172" spans="1:29" x14ac:dyDescent="0.45">
      <c r="A172" t="s">
        <v>150</v>
      </c>
      <c r="B172">
        <v>3</v>
      </c>
      <c r="C172" t="s">
        <v>61</v>
      </c>
      <c r="D172">
        <v>0.33555364566700902</v>
      </c>
      <c r="E172">
        <v>0.33555364566700902</v>
      </c>
      <c r="F172">
        <v>0.220053066779831</v>
      </c>
      <c r="G172">
        <v>4.5140744606937303E-2</v>
      </c>
      <c r="H172">
        <v>0.23407527568019701</v>
      </c>
      <c r="I172">
        <v>1545.5125783383501</v>
      </c>
      <c r="J172" t="s">
        <v>61</v>
      </c>
      <c r="K172">
        <v>66.900000000000006</v>
      </c>
      <c r="L172">
        <v>222</v>
      </c>
      <c r="M172">
        <v>68.400000000000006</v>
      </c>
      <c r="N172">
        <v>185</v>
      </c>
      <c r="O172">
        <v>17.600000000000001</v>
      </c>
      <c r="P172">
        <v>189</v>
      </c>
      <c r="Q172">
        <v>17.7</v>
      </c>
      <c r="R172">
        <v>250</v>
      </c>
      <c r="S172">
        <v>105.9</v>
      </c>
      <c r="T172">
        <v>182</v>
      </c>
      <c r="U172">
        <v>104.7</v>
      </c>
      <c r="V172">
        <v>193</v>
      </c>
      <c r="W172">
        <v>99.4</v>
      </c>
      <c r="X172">
        <v>53</v>
      </c>
      <c r="Y172">
        <v>96.4</v>
      </c>
      <c r="Z172">
        <v>10</v>
      </c>
      <c r="AB172">
        <v>2024</v>
      </c>
      <c r="AC172">
        <v>6.5</v>
      </c>
    </row>
    <row r="173" spans="1:29" x14ac:dyDescent="0.45">
      <c r="A173" t="s">
        <v>218</v>
      </c>
      <c r="B173">
        <v>2.9</v>
      </c>
      <c r="C173" t="s">
        <v>190</v>
      </c>
      <c r="D173">
        <v>-0.25552488886004099</v>
      </c>
      <c r="E173">
        <v>-0.25552488886004099</v>
      </c>
      <c r="F173">
        <v>-0.43377944593745998</v>
      </c>
      <c r="G173">
        <v>-4.20275898064588E-2</v>
      </c>
      <c r="H173">
        <v>-0.246714203366</v>
      </c>
      <c r="I173">
        <v>1462.29993925243</v>
      </c>
      <c r="J173" t="s">
        <v>190</v>
      </c>
      <c r="K173">
        <v>69</v>
      </c>
      <c r="L173">
        <v>97</v>
      </c>
      <c r="M173">
        <v>69.099999999999994</v>
      </c>
      <c r="N173">
        <v>134</v>
      </c>
      <c r="O173">
        <v>17.600000000000001</v>
      </c>
      <c r="P173">
        <v>185</v>
      </c>
      <c r="Q173">
        <v>17.399999999999999</v>
      </c>
      <c r="R173">
        <v>150</v>
      </c>
      <c r="S173">
        <v>103.5</v>
      </c>
      <c r="T173">
        <v>225</v>
      </c>
      <c r="U173">
        <v>105.2</v>
      </c>
      <c r="V173">
        <v>182</v>
      </c>
      <c r="W173">
        <v>108.2</v>
      </c>
      <c r="X173">
        <v>215</v>
      </c>
      <c r="Y173">
        <v>106.2</v>
      </c>
      <c r="Z173">
        <v>211</v>
      </c>
      <c r="AA173">
        <v>16</v>
      </c>
      <c r="AB173">
        <v>2024</v>
      </c>
      <c r="AC173">
        <v>-4.7</v>
      </c>
    </row>
    <row r="174" spans="1:29" x14ac:dyDescent="0.45">
      <c r="A174" t="s">
        <v>351</v>
      </c>
      <c r="B174">
        <v>2.9</v>
      </c>
      <c r="C174" t="s">
        <v>276</v>
      </c>
      <c r="D174">
        <v>-1.13773165681086</v>
      </c>
      <c r="E174">
        <v>-1.13773165681086</v>
      </c>
      <c r="F174">
        <v>-1.1467161772287</v>
      </c>
      <c r="G174">
        <v>-0.97908718475046597</v>
      </c>
      <c r="H174">
        <v>-1.10031666890022</v>
      </c>
      <c r="I174">
        <v>1314.5626925300901</v>
      </c>
      <c r="J174" t="s">
        <v>276</v>
      </c>
      <c r="K174">
        <v>67.2</v>
      </c>
      <c r="L174">
        <v>200</v>
      </c>
      <c r="M174">
        <v>67.3</v>
      </c>
      <c r="N174">
        <v>257</v>
      </c>
      <c r="O174">
        <v>17.7</v>
      </c>
      <c r="P174">
        <v>203</v>
      </c>
      <c r="Q174">
        <v>17.7</v>
      </c>
      <c r="R174">
        <v>244</v>
      </c>
      <c r="S174">
        <v>101.3</v>
      </c>
      <c r="T174">
        <v>264</v>
      </c>
      <c r="U174">
        <v>103.2</v>
      </c>
      <c r="V174">
        <v>224</v>
      </c>
      <c r="W174">
        <v>111</v>
      </c>
      <c r="X174">
        <v>273</v>
      </c>
      <c r="Y174">
        <v>105.5</v>
      </c>
      <c r="Z174">
        <v>195</v>
      </c>
      <c r="AB174">
        <v>2024</v>
      </c>
      <c r="AC174">
        <v>-9.6999999999999993</v>
      </c>
    </row>
    <row r="175" spans="1:29" x14ac:dyDescent="0.45">
      <c r="A175" t="s">
        <v>62</v>
      </c>
      <c r="B175">
        <v>2.9</v>
      </c>
      <c r="C175" t="s">
        <v>19</v>
      </c>
      <c r="D175">
        <v>1.27951488737438</v>
      </c>
      <c r="E175">
        <v>1.27951488737438</v>
      </c>
      <c r="F175">
        <v>1.3480654804224701</v>
      </c>
      <c r="G175">
        <v>1.12384888297271</v>
      </c>
      <c r="H175">
        <v>1.25773603453599</v>
      </c>
      <c r="I175">
        <v>1722.68266417732</v>
      </c>
      <c r="J175" t="s">
        <v>19</v>
      </c>
      <c r="K175">
        <v>64.2</v>
      </c>
      <c r="L175">
        <v>338</v>
      </c>
      <c r="M175">
        <v>64.7</v>
      </c>
      <c r="N175">
        <v>347</v>
      </c>
      <c r="O175">
        <v>18.899999999999999</v>
      </c>
      <c r="P175">
        <v>324</v>
      </c>
      <c r="Q175">
        <v>18.100000000000001</v>
      </c>
      <c r="R175">
        <v>311</v>
      </c>
      <c r="S175">
        <v>115.9</v>
      </c>
      <c r="T175">
        <v>35</v>
      </c>
      <c r="U175">
        <v>111.1</v>
      </c>
      <c r="V175">
        <v>56</v>
      </c>
      <c r="W175">
        <v>99.5</v>
      </c>
      <c r="X175">
        <v>54</v>
      </c>
      <c r="Y175">
        <v>104.5</v>
      </c>
      <c r="Z175">
        <v>166</v>
      </c>
      <c r="AA175">
        <v>9</v>
      </c>
      <c r="AB175">
        <v>2024</v>
      </c>
      <c r="AC175">
        <v>16.399999999999999</v>
      </c>
    </row>
    <row r="176" spans="1:29" x14ac:dyDescent="0.45">
      <c r="A176" t="s">
        <v>293</v>
      </c>
      <c r="B176">
        <v>2.9</v>
      </c>
      <c r="C176" t="s">
        <v>154</v>
      </c>
      <c r="D176">
        <v>-0.61722966371987698</v>
      </c>
      <c r="E176">
        <v>-0.61722966371987698</v>
      </c>
      <c r="F176">
        <v>-0.77769878076693599</v>
      </c>
      <c r="G176">
        <v>-0.69579009790692903</v>
      </c>
      <c r="H176">
        <v>-0.67698705152840499</v>
      </c>
      <c r="I176">
        <v>1387.8304660567201</v>
      </c>
      <c r="J176" t="s">
        <v>154</v>
      </c>
      <c r="K176">
        <v>67.2</v>
      </c>
      <c r="L176">
        <v>206</v>
      </c>
      <c r="M176">
        <v>68.8</v>
      </c>
      <c r="N176">
        <v>153</v>
      </c>
      <c r="O176">
        <v>18</v>
      </c>
      <c r="P176">
        <v>241</v>
      </c>
      <c r="Q176">
        <v>16.899999999999999</v>
      </c>
      <c r="R176">
        <v>53</v>
      </c>
      <c r="S176">
        <v>107.1</v>
      </c>
      <c r="T176">
        <v>159</v>
      </c>
      <c r="U176">
        <v>109.1</v>
      </c>
      <c r="V176">
        <v>100</v>
      </c>
      <c r="W176">
        <v>112.7</v>
      </c>
      <c r="X176">
        <v>318</v>
      </c>
      <c r="Y176">
        <v>111.4</v>
      </c>
      <c r="Z176">
        <v>321</v>
      </c>
      <c r="AB176">
        <v>2024</v>
      </c>
      <c r="AC176">
        <v>-5.6000000000000103</v>
      </c>
    </row>
    <row r="177" spans="1:29" x14ac:dyDescent="0.45">
      <c r="A177" t="s">
        <v>198</v>
      </c>
      <c r="B177">
        <v>2.9</v>
      </c>
      <c r="C177" t="s">
        <v>123</v>
      </c>
      <c r="D177">
        <v>-0.24670282118053399</v>
      </c>
      <c r="E177">
        <v>-0.24670282118053399</v>
      </c>
      <c r="F177">
        <v>0.18008408742013399</v>
      </c>
      <c r="G177">
        <v>-4.20275898064588E-2</v>
      </c>
      <c r="H177">
        <v>-8.8837286186847997E-2</v>
      </c>
      <c r="I177">
        <v>1489.62448669321</v>
      </c>
      <c r="J177" t="s">
        <v>123</v>
      </c>
      <c r="K177">
        <v>68.2</v>
      </c>
      <c r="L177">
        <v>137</v>
      </c>
      <c r="M177">
        <v>69.400000000000006</v>
      </c>
      <c r="N177">
        <v>115</v>
      </c>
      <c r="O177">
        <v>16.899999999999999</v>
      </c>
      <c r="P177">
        <v>93</v>
      </c>
      <c r="Q177">
        <v>17.399999999999999</v>
      </c>
      <c r="R177">
        <v>162</v>
      </c>
      <c r="S177">
        <v>107.4</v>
      </c>
      <c r="T177">
        <v>151</v>
      </c>
      <c r="U177">
        <v>108.1</v>
      </c>
      <c r="V177">
        <v>117</v>
      </c>
      <c r="W177">
        <v>107.6</v>
      </c>
      <c r="X177">
        <v>206</v>
      </c>
      <c r="Y177">
        <v>106.7</v>
      </c>
      <c r="Z177">
        <v>221</v>
      </c>
      <c r="AB177">
        <v>2024</v>
      </c>
      <c r="AC177">
        <v>-0.19999999999998899</v>
      </c>
    </row>
    <row r="178" spans="1:29" x14ac:dyDescent="0.45">
      <c r="A178" t="s">
        <v>317</v>
      </c>
      <c r="B178">
        <v>2.9</v>
      </c>
      <c r="C178" t="s">
        <v>154</v>
      </c>
      <c r="D178">
        <v>-0.88189169410512303</v>
      </c>
      <c r="E178">
        <v>-0.88189169410512303</v>
      </c>
      <c r="F178">
        <v>-0.76799564246849095</v>
      </c>
      <c r="G178">
        <v>-0.60862176349353303</v>
      </c>
      <c r="H178">
        <v>-0.78510019854306701</v>
      </c>
      <c r="I178">
        <v>1369.1187831371601</v>
      </c>
      <c r="J178" t="s">
        <v>154</v>
      </c>
      <c r="K178">
        <v>72.8</v>
      </c>
      <c r="L178">
        <v>10</v>
      </c>
      <c r="M178">
        <v>73.5</v>
      </c>
      <c r="N178">
        <v>10</v>
      </c>
      <c r="O178">
        <v>15.4</v>
      </c>
      <c r="P178">
        <v>15</v>
      </c>
      <c r="Q178">
        <v>17.100000000000001</v>
      </c>
      <c r="R178">
        <v>77</v>
      </c>
      <c r="S178">
        <v>104</v>
      </c>
      <c r="T178">
        <v>219</v>
      </c>
      <c r="U178">
        <v>105.3</v>
      </c>
      <c r="V178">
        <v>176</v>
      </c>
      <c r="W178">
        <v>112</v>
      </c>
      <c r="X178">
        <v>297</v>
      </c>
      <c r="Y178">
        <v>112.5</v>
      </c>
      <c r="Z178">
        <v>333</v>
      </c>
      <c r="AB178">
        <v>2024</v>
      </c>
      <c r="AC178">
        <v>-8</v>
      </c>
    </row>
    <row r="179" spans="1:29" x14ac:dyDescent="0.45">
      <c r="A179" t="s">
        <v>376</v>
      </c>
      <c r="B179">
        <v>2.9</v>
      </c>
      <c r="C179" t="s">
        <v>276</v>
      </c>
      <c r="D179">
        <v>-1.36710541647807</v>
      </c>
      <c r="E179">
        <v>-1.36710541647807</v>
      </c>
      <c r="F179">
        <v>-1.39975667765962</v>
      </c>
      <c r="G179">
        <v>-1.3931367732141</v>
      </c>
      <c r="H179">
        <v>-1.38177607095747</v>
      </c>
      <c r="I179">
        <v>1265.8491065190401</v>
      </c>
      <c r="J179" t="s">
        <v>276</v>
      </c>
      <c r="K179">
        <v>73</v>
      </c>
      <c r="L179">
        <v>7</v>
      </c>
      <c r="M179">
        <v>73.2</v>
      </c>
      <c r="N179">
        <v>13</v>
      </c>
      <c r="O179">
        <v>15.3</v>
      </c>
      <c r="P179">
        <v>10</v>
      </c>
      <c r="Q179">
        <v>17.399999999999999</v>
      </c>
      <c r="R179">
        <v>166</v>
      </c>
      <c r="S179">
        <v>106.6</v>
      </c>
      <c r="T179">
        <v>168</v>
      </c>
      <c r="U179">
        <v>107.5</v>
      </c>
      <c r="V179">
        <v>126</v>
      </c>
      <c r="W179">
        <v>110.8</v>
      </c>
      <c r="X179">
        <v>268</v>
      </c>
      <c r="Y179">
        <v>105.5</v>
      </c>
      <c r="Z179">
        <v>194</v>
      </c>
      <c r="AB179">
        <v>2024</v>
      </c>
      <c r="AC179">
        <v>-4.2</v>
      </c>
    </row>
    <row r="180" spans="1:29" x14ac:dyDescent="0.45">
      <c r="A180" t="s">
        <v>241</v>
      </c>
      <c r="B180">
        <v>2.9</v>
      </c>
      <c r="C180" t="s">
        <v>208</v>
      </c>
      <c r="D180">
        <v>-0.405500039411681</v>
      </c>
      <c r="E180">
        <v>-0.405500039411681</v>
      </c>
      <c r="F180">
        <v>-0.46154270849902201</v>
      </c>
      <c r="G180">
        <v>-0.21636425863325101</v>
      </c>
      <c r="H180">
        <v>-0.37222676148890899</v>
      </c>
      <c r="I180">
        <v>1440.57685325531</v>
      </c>
      <c r="J180" t="s">
        <v>208</v>
      </c>
      <c r="K180">
        <v>65.7</v>
      </c>
      <c r="L180">
        <v>284</v>
      </c>
      <c r="M180">
        <v>66</v>
      </c>
      <c r="N180">
        <v>307</v>
      </c>
      <c r="O180">
        <v>18.899999999999999</v>
      </c>
      <c r="P180">
        <v>328</v>
      </c>
      <c r="Q180">
        <v>17.3</v>
      </c>
      <c r="R180">
        <v>138</v>
      </c>
      <c r="S180">
        <v>104</v>
      </c>
      <c r="T180">
        <v>220</v>
      </c>
      <c r="U180">
        <v>105.8</v>
      </c>
      <c r="V180">
        <v>166</v>
      </c>
      <c r="W180">
        <v>112.5</v>
      </c>
      <c r="X180">
        <v>311</v>
      </c>
      <c r="Y180">
        <v>112.6</v>
      </c>
      <c r="Z180">
        <v>334</v>
      </c>
      <c r="AB180">
        <v>2024</v>
      </c>
      <c r="AC180">
        <v>-8.5</v>
      </c>
    </row>
    <row r="181" spans="1:29" x14ac:dyDescent="0.45">
      <c r="A181" t="s">
        <v>97</v>
      </c>
      <c r="B181">
        <v>2.9</v>
      </c>
      <c r="C181" t="s">
        <v>6</v>
      </c>
      <c r="D181">
        <v>1.0060307893096301</v>
      </c>
      <c r="E181">
        <v>1.0060307893096301</v>
      </c>
      <c r="F181">
        <v>0.74591076199483697</v>
      </c>
      <c r="G181">
        <v>0.64442304369903503</v>
      </c>
      <c r="H181">
        <v>0.85059884607828296</v>
      </c>
      <c r="I181">
        <v>1652.2173952850001</v>
      </c>
      <c r="J181" t="s">
        <v>6</v>
      </c>
      <c r="K181">
        <v>67.599999999999994</v>
      </c>
      <c r="L181">
        <v>168</v>
      </c>
      <c r="M181">
        <v>68.3</v>
      </c>
      <c r="N181">
        <v>191</v>
      </c>
      <c r="O181">
        <v>17.600000000000001</v>
      </c>
      <c r="P181">
        <v>188</v>
      </c>
      <c r="Q181">
        <v>17.7</v>
      </c>
      <c r="R181">
        <v>237</v>
      </c>
      <c r="S181">
        <v>109.4</v>
      </c>
      <c r="T181">
        <v>111</v>
      </c>
      <c r="U181">
        <v>102.5</v>
      </c>
      <c r="V181">
        <v>242</v>
      </c>
      <c r="W181">
        <v>105</v>
      </c>
      <c r="X181">
        <v>148</v>
      </c>
      <c r="Y181">
        <v>108.8</v>
      </c>
      <c r="Z181">
        <v>269</v>
      </c>
      <c r="AB181">
        <v>2024</v>
      </c>
      <c r="AC181">
        <v>4.4000000000000101</v>
      </c>
    </row>
    <row r="182" spans="1:29" x14ac:dyDescent="0.45">
      <c r="A182" t="s">
        <v>330</v>
      </c>
      <c r="B182">
        <v>2.9</v>
      </c>
      <c r="C182" t="s">
        <v>276</v>
      </c>
      <c r="D182">
        <v>-0.87306962642561503</v>
      </c>
      <c r="E182">
        <v>-0.87306962642561503</v>
      </c>
      <c r="F182">
        <v>-0.97507723738341501</v>
      </c>
      <c r="G182">
        <v>-0.97908718475046597</v>
      </c>
      <c r="H182">
        <v>-0.92507591874627804</v>
      </c>
      <c r="I182">
        <v>1344.8924853629901</v>
      </c>
      <c r="J182" t="s">
        <v>276</v>
      </c>
      <c r="K182">
        <v>64.8</v>
      </c>
      <c r="L182">
        <v>325</v>
      </c>
      <c r="M182">
        <v>65.900000000000006</v>
      </c>
      <c r="N182">
        <v>308</v>
      </c>
      <c r="O182">
        <v>19.3</v>
      </c>
      <c r="P182">
        <v>342</v>
      </c>
      <c r="Q182">
        <v>17</v>
      </c>
      <c r="R182">
        <v>62</v>
      </c>
      <c r="S182">
        <v>97.9</v>
      </c>
      <c r="T182">
        <v>314</v>
      </c>
      <c r="U182">
        <v>99.5</v>
      </c>
      <c r="V182">
        <v>288</v>
      </c>
      <c r="W182">
        <v>105.9</v>
      </c>
      <c r="X182">
        <v>168</v>
      </c>
      <c r="Y182">
        <v>101.3</v>
      </c>
      <c r="Z182">
        <v>78</v>
      </c>
      <c r="AB182">
        <v>2024</v>
      </c>
      <c r="AC182">
        <v>-8</v>
      </c>
    </row>
    <row r="183" spans="1:29" x14ac:dyDescent="0.45">
      <c r="A183" t="s">
        <v>238</v>
      </c>
      <c r="B183">
        <v>2.9</v>
      </c>
      <c r="C183" t="s">
        <v>135</v>
      </c>
      <c r="D183">
        <v>-0.36138970101413898</v>
      </c>
      <c r="E183">
        <v>-0.36138970101413898</v>
      </c>
      <c r="F183">
        <v>-0.51453955138419005</v>
      </c>
      <c r="G183">
        <v>-0.19457217502990201</v>
      </c>
      <c r="H183">
        <v>-0.35797278211059202</v>
      </c>
      <c r="I183">
        <v>1443.04386073621</v>
      </c>
      <c r="J183" t="s">
        <v>135</v>
      </c>
      <c r="K183">
        <v>67.5</v>
      </c>
      <c r="L183">
        <v>184</v>
      </c>
      <c r="M183">
        <v>67.8</v>
      </c>
      <c r="N183">
        <v>221</v>
      </c>
      <c r="O183">
        <v>17.8</v>
      </c>
      <c r="P183">
        <v>214</v>
      </c>
      <c r="Q183">
        <v>17.600000000000001</v>
      </c>
      <c r="R183">
        <v>217</v>
      </c>
      <c r="S183">
        <v>99.8</v>
      </c>
      <c r="T183">
        <v>294</v>
      </c>
      <c r="U183">
        <v>101</v>
      </c>
      <c r="V183">
        <v>263</v>
      </c>
      <c r="W183">
        <v>106.7</v>
      </c>
      <c r="X183">
        <v>184</v>
      </c>
      <c r="Y183">
        <v>104.1</v>
      </c>
      <c r="Z183">
        <v>153</v>
      </c>
      <c r="AB183">
        <v>2024</v>
      </c>
      <c r="AC183">
        <v>-6.9000000000000101</v>
      </c>
    </row>
    <row r="184" spans="1:29" x14ac:dyDescent="0.45">
      <c r="A184" t="s">
        <v>145</v>
      </c>
      <c r="B184">
        <v>2.9</v>
      </c>
      <c r="C184" t="s">
        <v>141</v>
      </c>
      <c r="D184">
        <v>0.185578495115368</v>
      </c>
      <c r="E184">
        <v>0.185578495115368</v>
      </c>
      <c r="F184">
        <v>0.36134485434906899</v>
      </c>
      <c r="G184">
        <v>0.40471012406219598</v>
      </c>
      <c r="H184">
        <v>0.28430299216049998</v>
      </c>
      <c r="I184">
        <v>1554.2057403681799</v>
      </c>
      <c r="J184" t="s">
        <v>141</v>
      </c>
      <c r="K184">
        <v>70.3</v>
      </c>
      <c r="L184">
        <v>51</v>
      </c>
      <c r="M184">
        <v>70.099999999999994</v>
      </c>
      <c r="N184">
        <v>83</v>
      </c>
      <c r="O184">
        <v>16.2</v>
      </c>
      <c r="P184">
        <v>43</v>
      </c>
      <c r="Q184">
        <v>17.8</v>
      </c>
      <c r="R184">
        <v>263</v>
      </c>
      <c r="S184">
        <v>113.9</v>
      </c>
      <c r="T184">
        <v>53</v>
      </c>
      <c r="U184">
        <v>114.5</v>
      </c>
      <c r="V184">
        <v>21</v>
      </c>
      <c r="W184">
        <v>106.4</v>
      </c>
      <c r="X184">
        <v>179</v>
      </c>
      <c r="Y184">
        <v>105</v>
      </c>
      <c r="Z184">
        <v>177</v>
      </c>
      <c r="AA184">
        <v>13</v>
      </c>
      <c r="AB184">
        <v>2024</v>
      </c>
      <c r="AC184">
        <v>7.5</v>
      </c>
    </row>
    <row r="185" spans="1:29" x14ac:dyDescent="0.45">
      <c r="A185" t="s">
        <v>289</v>
      </c>
      <c r="B185">
        <v>2.9</v>
      </c>
      <c r="C185" t="s">
        <v>208</v>
      </c>
      <c r="D185">
        <v>-0.59076346068135299</v>
      </c>
      <c r="E185">
        <v>-0.59076346068135299</v>
      </c>
      <c r="F185">
        <v>-0.71406823790293295</v>
      </c>
      <c r="G185">
        <v>-0.61951780529520795</v>
      </c>
      <c r="H185">
        <v>-0.62877824114021097</v>
      </c>
      <c r="I185">
        <v>1396.17420591466</v>
      </c>
      <c r="J185" t="s">
        <v>208</v>
      </c>
      <c r="K185">
        <v>66.8</v>
      </c>
      <c r="L185">
        <v>236</v>
      </c>
      <c r="M185">
        <v>67.8</v>
      </c>
      <c r="N185">
        <v>217</v>
      </c>
      <c r="O185">
        <v>18.2</v>
      </c>
      <c r="P185">
        <v>271</v>
      </c>
      <c r="Q185">
        <v>17.100000000000001</v>
      </c>
      <c r="R185">
        <v>91</v>
      </c>
      <c r="S185">
        <v>105.4</v>
      </c>
      <c r="T185">
        <v>194</v>
      </c>
      <c r="U185">
        <v>108.1</v>
      </c>
      <c r="V185">
        <v>116</v>
      </c>
      <c r="W185">
        <v>110.9</v>
      </c>
      <c r="X185">
        <v>272</v>
      </c>
      <c r="Y185">
        <v>108.6</v>
      </c>
      <c r="Z185">
        <v>268</v>
      </c>
      <c r="AB185">
        <v>2024</v>
      </c>
      <c r="AC185">
        <v>-5.5</v>
      </c>
    </row>
    <row r="186" spans="1:29" x14ac:dyDescent="0.45">
      <c r="A186" t="s">
        <v>363</v>
      </c>
      <c r="B186">
        <v>2.9</v>
      </c>
      <c r="C186" t="s">
        <v>254</v>
      </c>
      <c r="D186">
        <v>-1.2259523336059399</v>
      </c>
      <c r="E186">
        <v>-1.2259523336059399</v>
      </c>
      <c r="F186">
        <v>-1.02008751206018</v>
      </c>
      <c r="G186">
        <v>-1.27328031339568</v>
      </c>
      <c r="H186">
        <v>-1.18631812316694</v>
      </c>
      <c r="I186">
        <v>1299.6779908328799</v>
      </c>
      <c r="J186" t="s">
        <v>254</v>
      </c>
      <c r="K186">
        <v>68.900000000000006</v>
      </c>
      <c r="L186">
        <v>101</v>
      </c>
      <c r="M186">
        <v>69.599999999999994</v>
      </c>
      <c r="N186">
        <v>104</v>
      </c>
      <c r="O186">
        <v>17.5</v>
      </c>
      <c r="P186">
        <v>184</v>
      </c>
      <c r="Q186">
        <v>17</v>
      </c>
      <c r="R186">
        <v>69</v>
      </c>
      <c r="S186">
        <v>95.8</v>
      </c>
      <c r="T186">
        <v>335</v>
      </c>
      <c r="U186">
        <v>96.6</v>
      </c>
      <c r="V186">
        <v>325</v>
      </c>
      <c r="W186">
        <v>105.8</v>
      </c>
      <c r="X186">
        <v>166</v>
      </c>
      <c r="Y186">
        <v>100.7</v>
      </c>
      <c r="Z186">
        <v>63</v>
      </c>
      <c r="AB186">
        <v>2024</v>
      </c>
      <c r="AC186">
        <v>-10</v>
      </c>
    </row>
    <row r="187" spans="1:29" x14ac:dyDescent="0.45">
      <c r="A187" t="s">
        <v>128</v>
      </c>
      <c r="B187">
        <v>2.9</v>
      </c>
      <c r="C187" t="s">
        <v>129</v>
      </c>
      <c r="D187">
        <v>0.31790951030799097</v>
      </c>
      <c r="E187">
        <v>0.31790951030799097</v>
      </c>
      <c r="F187">
        <v>0.60914529871565504</v>
      </c>
      <c r="G187">
        <v>0.480982416673917</v>
      </c>
      <c r="H187">
        <v>0.43148668400138901</v>
      </c>
      <c r="I187">
        <v>1579.67955783354</v>
      </c>
      <c r="J187" t="s">
        <v>129</v>
      </c>
      <c r="K187">
        <v>68.099999999999994</v>
      </c>
      <c r="L187">
        <v>147</v>
      </c>
      <c r="M187">
        <v>70</v>
      </c>
      <c r="N187">
        <v>93</v>
      </c>
      <c r="O187">
        <v>17.2</v>
      </c>
      <c r="P187">
        <v>126</v>
      </c>
      <c r="Q187">
        <v>17</v>
      </c>
      <c r="R187">
        <v>68</v>
      </c>
      <c r="S187">
        <v>113.4</v>
      </c>
      <c r="T187">
        <v>61</v>
      </c>
      <c r="U187">
        <v>112.8</v>
      </c>
      <c r="V187">
        <v>36</v>
      </c>
      <c r="W187">
        <v>110</v>
      </c>
      <c r="X187">
        <v>251</v>
      </c>
      <c r="Y187">
        <v>109.7</v>
      </c>
      <c r="Z187">
        <v>291</v>
      </c>
      <c r="AB187">
        <v>2024</v>
      </c>
      <c r="AC187">
        <v>3.4000000000000101</v>
      </c>
    </row>
    <row r="188" spans="1:29" x14ac:dyDescent="0.45">
      <c r="A188" t="s">
        <v>321</v>
      </c>
      <c r="B188">
        <v>2.9</v>
      </c>
      <c r="C188" t="s">
        <v>117</v>
      </c>
      <c r="D188">
        <v>-0.84660342338709105</v>
      </c>
      <c r="E188">
        <v>-0.84660342338709105</v>
      </c>
      <c r="F188">
        <v>-0.72189218368175201</v>
      </c>
      <c r="G188">
        <v>-0.92460697574209405</v>
      </c>
      <c r="H188">
        <v>-0.83492650154950698</v>
      </c>
      <c r="I188">
        <v>1360.49509574432</v>
      </c>
      <c r="J188" t="s">
        <v>117</v>
      </c>
      <c r="K188">
        <v>64.900000000000006</v>
      </c>
      <c r="L188">
        <v>319</v>
      </c>
      <c r="M188">
        <v>65.7</v>
      </c>
      <c r="N188">
        <v>318</v>
      </c>
      <c r="O188">
        <v>19.2</v>
      </c>
      <c r="P188">
        <v>339</v>
      </c>
      <c r="Q188">
        <v>17.3</v>
      </c>
      <c r="R188">
        <v>141</v>
      </c>
      <c r="S188">
        <v>101.1</v>
      </c>
      <c r="T188">
        <v>267</v>
      </c>
      <c r="U188">
        <v>100.8</v>
      </c>
      <c r="V188">
        <v>269</v>
      </c>
      <c r="W188">
        <v>107.2</v>
      </c>
      <c r="X188">
        <v>196</v>
      </c>
      <c r="Y188">
        <v>105.8</v>
      </c>
      <c r="Z188">
        <v>201</v>
      </c>
      <c r="AB188">
        <v>2024</v>
      </c>
      <c r="AC188">
        <v>-6.1000000000000103</v>
      </c>
    </row>
    <row r="189" spans="1:29" x14ac:dyDescent="0.45">
      <c r="A189" t="s">
        <v>142</v>
      </c>
      <c r="B189">
        <v>2.9</v>
      </c>
      <c r="C189" t="s">
        <v>143</v>
      </c>
      <c r="D189">
        <v>0.40613018710307502</v>
      </c>
      <c r="E189">
        <v>0.40613018710307502</v>
      </c>
      <c r="F189">
        <v>0.11480925110146099</v>
      </c>
      <c r="G189">
        <v>0.40471012406219598</v>
      </c>
      <c r="H189">
        <v>0.33294493734245101</v>
      </c>
      <c r="I189">
        <v>1562.6244450305401</v>
      </c>
      <c r="J189" t="s">
        <v>143</v>
      </c>
      <c r="K189">
        <v>65.599999999999994</v>
      </c>
      <c r="L189">
        <v>291</v>
      </c>
      <c r="M189">
        <v>67.099999999999994</v>
      </c>
      <c r="N189">
        <v>264</v>
      </c>
      <c r="O189">
        <v>19</v>
      </c>
      <c r="P189">
        <v>331</v>
      </c>
      <c r="Q189">
        <v>16.7</v>
      </c>
      <c r="R189">
        <v>26</v>
      </c>
      <c r="S189">
        <v>107.5</v>
      </c>
      <c r="T189">
        <v>147</v>
      </c>
      <c r="U189">
        <v>107</v>
      </c>
      <c r="V189">
        <v>137</v>
      </c>
      <c r="W189">
        <v>110.1</v>
      </c>
      <c r="X189">
        <v>254</v>
      </c>
      <c r="Y189">
        <v>110.6</v>
      </c>
      <c r="Z189">
        <v>305</v>
      </c>
      <c r="AB189">
        <v>2024</v>
      </c>
      <c r="AC189">
        <v>-2.5999999999999899</v>
      </c>
    </row>
    <row r="190" spans="1:29" x14ac:dyDescent="0.45">
      <c r="A190" t="s">
        <v>127</v>
      </c>
      <c r="B190">
        <v>2.9</v>
      </c>
      <c r="C190" t="s">
        <v>55</v>
      </c>
      <c r="D190">
        <v>0.52963913461618894</v>
      </c>
      <c r="E190">
        <v>0.52963913461618894</v>
      </c>
      <c r="F190">
        <v>0.62441373793760102</v>
      </c>
      <c r="G190">
        <v>0.110516995416984</v>
      </c>
      <c r="H190">
        <v>0.44855225064674098</v>
      </c>
      <c r="I190">
        <v>1582.63318078068</v>
      </c>
      <c r="J190" t="s">
        <v>55</v>
      </c>
      <c r="K190">
        <v>68.3</v>
      </c>
      <c r="L190">
        <v>133</v>
      </c>
      <c r="M190">
        <v>69</v>
      </c>
      <c r="N190">
        <v>139</v>
      </c>
      <c r="O190">
        <v>16.5</v>
      </c>
      <c r="P190">
        <v>61</v>
      </c>
      <c r="Q190">
        <v>18.3</v>
      </c>
      <c r="R190">
        <v>334</v>
      </c>
      <c r="S190">
        <v>117.8</v>
      </c>
      <c r="T190">
        <v>22</v>
      </c>
      <c r="U190">
        <v>116.4</v>
      </c>
      <c r="V190">
        <v>17</v>
      </c>
      <c r="W190">
        <v>102.1</v>
      </c>
      <c r="X190">
        <v>96</v>
      </c>
      <c r="Y190">
        <v>103.9</v>
      </c>
      <c r="Z190">
        <v>147</v>
      </c>
      <c r="AA190">
        <v>8</v>
      </c>
      <c r="AB190">
        <v>2024</v>
      </c>
      <c r="AC190">
        <v>15.7</v>
      </c>
    </row>
    <row r="191" spans="1:29" x14ac:dyDescent="0.45">
      <c r="A191" t="s">
        <v>160</v>
      </c>
      <c r="B191">
        <v>2.9</v>
      </c>
      <c r="C191" t="s">
        <v>129</v>
      </c>
      <c r="D191">
        <v>0.353197781026025</v>
      </c>
      <c r="E191">
        <v>0.353197781026025</v>
      </c>
      <c r="F191">
        <v>8.2338972661416404E-2</v>
      </c>
      <c r="G191">
        <v>-4.20275898064588E-2</v>
      </c>
      <c r="H191">
        <v>0.18667673622675199</v>
      </c>
      <c r="I191">
        <v>1537.3090761224501</v>
      </c>
      <c r="J191" t="s">
        <v>129</v>
      </c>
      <c r="K191">
        <v>67.099999999999994</v>
      </c>
      <c r="L191">
        <v>213</v>
      </c>
      <c r="M191">
        <v>68.7</v>
      </c>
      <c r="N191">
        <v>157</v>
      </c>
      <c r="O191">
        <v>17.8</v>
      </c>
      <c r="P191">
        <v>217</v>
      </c>
      <c r="Q191">
        <v>16.899999999999999</v>
      </c>
      <c r="R191">
        <v>54</v>
      </c>
      <c r="S191">
        <v>108.4</v>
      </c>
      <c r="T191">
        <v>134</v>
      </c>
      <c r="U191">
        <v>109.5</v>
      </c>
      <c r="V191">
        <v>92</v>
      </c>
      <c r="W191">
        <v>98.6</v>
      </c>
      <c r="X191">
        <v>41</v>
      </c>
      <c r="Y191">
        <v>97.3</v>
      </c>
      <c r="Z191">
        <v>18</v>
      </c>
      <c r="AB191">
        <v>2024</v>
      </c>
      <c r="AC191">
        <v>9.8000000000000096</v>
      </c>
    </row>
    <row r="192" spans="1:29" x14ac:dyDescent="0.45">
      <c r="A192" t="s">
        <v>50</v>
      </c>
      <c r="B192">
        <v>2.9</v>
      </c>
      <c r="C192" t="s">
        <v>6</v>
      </c>
      <c r="D192">
        <v>1.4736003763235701</v>
      </c>
      <c r="E192">
        <v>1.4736003763235701</v>
      </c>
      <c r="F192">
        <v>1.3167154898306599</v>
      </c>
      <c r="G192">
        <v>1.3962499280145799</v>
      </c>
      <c r="H192">
        <v>1.41504154262309</v>
      </c>
      <c r="I192">
        <v>1749.90831498949</v>
      </c>
      <c r="J192" t="s">
        <v>6</v>
      </c>
      <c r="K192">
        <v>65.599999999999994</v>
      </c>
      <c r="L192">
        <v>295</v>
      </c>
      <c r="M192">
        <v>67</v>
      </c>
      <c r="N192">
        <v>267</v>
      </c>
      <c r="O192">
        <v>17.7</v>
      </c>
      <c r="P192">
        <v>202</v>
      </c>
      <c r="Q192">
        <v>18</v>
      </c>
      <c r="R192">
        <v>302</v>
      </c>
      <c r="S192">
        <v>116.5</v>
      </c>
      <c r="T192">
        <v>30</v>
      </c>
      <c r="U192">
        <v>112.8</v>
      </c>
      <c r="V192">
        <v>35</v>
      </c>
      <c r="W192">
        <v>99.3</v>
      </c>
      <c r="X192">
        <v>48</v>
      </c>
      <c r="Y192">
        <v>101.4</v>
      </c>
      <c r="Z192">
        <v>81</v>
      </c>
      <c r="AB192">
        <v>2024</v>
      </c>
      <c r="AC192">
        <v>17.2</v>
      </c>
    </row>
    <row r="193" spans="1:29" x14ac:dyDescent="0.45">
      <c r="A193" t="s">
        <v>306</v>
      </c>
      <c r="B193">
        <v>2.9</v>
      </c>
      <c r="C193" t="s">
        <v>154</v>
      </c>
      <c r="D193">
        <v>-0.79367101731004097</v>
      </c>
      <c r="E193">
        <v>-0.79367101731004097</v>
      </c>
      <c r="F193">
        <v>-0.750116209793799</v>
      </c>
      <c r="G193">
        <v>-0.58682967989018398</v>
      </c>
      <c r="H193">
        <v>-0.73107198107601601</v>
      </c>
      <c r="I193">
        <v>1378.46971687527</v>
      </c>
      <c r="J193" t="s">
        <v>154</v>
      </c>
      <c r="K193">
        <v>68.900000000000006</v>
      </c>
      <c r="L193">
        <v>103</v>
      </c>
      <c r="M193">
        <v>70.2</v>
      </c>
      <c r="N193">
        <v>79</v>
      </c>
      <c r="O193">
        <v>17.2</v>
      </c>
      <c r="P193">
        <v>129</v>
      </c>
      <c r="Q193">
        <v>16.8</v>
      </c>
      <c r="R193">
        <v>39</v>
      </c>
      <c r="S193">
        <v>107</v>
      </c>
      <c r="T193">
        <v>161</v>
      </c>
      <c r="U193">
        <v>109</v>
      </c>
      <c r="V193">
        <v>102</v>
      </c>
      <c r="W193">
        <v>111</v>
      </c>
      <c r="X193">
        <v>275</v>
      </c>
      <c r="Y193">
        <v>109.8</v>
      </c>
      <c r="Z193">
        <v>292</v>
      </c>
      <c r="AB193">
        <v>2024</v>
      </c>
      <c r="AC193">
        <v>-4</v>
      </c>
    </row>
    <row r="194" spans="1:29" x14ac:dyDescent="0.45">
      <c r="A194" t="s">
        <v>251</v>
      </c>
      <c r="B194">
        <v>2.9</v>
      </c>
      <c r="C194" t="s">
        <v>141</v>
      </c>
      <c r="D194">
        <v>-0.44078831012971298</v>
      </c>
      <c r="E194">
        <v>-0.44078831012971298</v>
      </c>
      <c r="F194">
        <v>-0.38969973294108401</v>
      </c>
      <c r="G194">
        <v>-0.44518113646841601</v>
      </c>
      <c r="H194">
        <v>-0.42911437241723099</v>
      </c>
      <c r="I194">
        <v>1430.7310299938899</v>
      </c>
      <c r="J194" t="s">
        <v>141</v>
      </c>
      <c r="K194">
        <v>65.900000000000006</v>
      </c>
      <c r="L194">
        <v>273</v>
      </c>
      <c r="M194">
        <v>66.3</v>
      </c>
      <c r="N194">
        <v>291</v>
      </c>
      <c r="O194">
        <v>18.5</v>
      </c>
      <c r="P194">
        <v>299</v>
      </c>
      <c r="Q194">
        <v>17.600000000000001</v>
      </c>
      <c r="R194">
        <v>218</v>
      </c>
      <c r="S194">
        <v>100.7</v>
      </c>
      <c r="T194">
        <v>273</v>
      </c>
      <c r="U194">
        <v>102.7</v>
      </c>
      <c r="V194">
        <v>236</v>
      </c>
      <c r="W194">
        <v>114.3</v>
      </c>
      <c r="X194">
        <v>340</v>
      </c>
      <c r="Y194">
        <v>111.6</v>
      </c>
      <c r="Z194">
        <v>323</v>
      </c>
      <c r="AB194">
        <v>2024</v>
      </c>
      <c r="AC194">
        <v>-13.6</v>
      </c>
    </row>
    <row r="195" spans="1:29" x14ac:dyDescent="0.45">
      <c r="A195" t="s">
        <v>319</v>
      </c>
      <c r="B195">
        <v>2.9</v>
      </c>
      <c r="C195" t="s">
        <v>135</v>
      </c>
      <c r="D195">
        <v>-0.87306962642561403</v>
      </c>
      <c r="E195">
        <v>-0.87306962642561403</v>
      </c>
      <c r="F195">
        <v>-0.58814426992927404</v>
      </c>
      <c r="G195">
        <v>-0.88102280853539605</v>
      </c>
      <c r="H195">
        <v>-0.80382658282897401</v>
      </c>
      <c r="I195">
        <v>1365.8777141768801</v>
      </c>
      <c r="J195" t="s">
        <v>135</v>
      </c>
      <c r="K195">
        <v>65.400000000000006</v>
      </c>
      <c r="L195">
        <v>308</v>
      </c>
      <c r="M195">
        <v>66.3</v>
      </c>
      <c r="N195">
        <v>295</v>
      </c>
      <c r="O195">
        <v>18.8</v>
      </c>
      <c r="P195">
        <v>320</v>
      </c>
      <c r="Q195">
        <v>17.399999999999999</v>
      </c>
      <c r="R195">
        <v>148</v>
      </c>
      <c r="S195">
        <v>96.9</v>
      </c>
      <c r="T195">
        <v>323</v>
      </c>
      <c r="U195">
        <v>98.3</v>
      </c>
      <c r="V195">
        <v>307</v>
      </c>
      <c r="W195">
        <v>112.1</v>
      </c>
      <c r="X195">
        <v>299</v>
      </c>
      <c r="Y195">
        <v>109.6</v>
      </c>
      <c r="Z195">
        <v>289</v>
      </c>
      <c r="AB195">
        <v>2024</v>
      </c>
      <c r="AC195">
        <v>-15.2</v>
      </c>
    </row>
    <row r="196" spans="1:29" x14ac:dyDescent="0.45">
      <c r="A196" t="s">
        <v>388</v>
      </c>
      <c r="B196">
        <v>2.8</v>
      </c>
      <c r="C196" t="s">
        <v>104</v>
      </c>
      <c r="D196">
        <v>-1.6846998529403701</v>
      </c>
      <c r="E196">
        <v>-1.6846998529403701</v>
      </c>
      <c r="F196">
        <v>-1.5451953371832201</v>
      </c>
      <c r="G196">
        <v>-1.1534238535772601</v>
      </c>
      <c r="H196">
        <v>-1.5170047241603</v>
      </c>
      <c r="I196">
        <v>1242.4444073659599</v>
      </c>
      <c r="J196" t="s">
        <v>104</v>
      </c>
      <c r="K196">
        <v>71.5</v>
      </c>
      <c r="L196">
        <v>26</v>
      </c>
      <c r="M196">
        <v>72.7</v>
      </c>
      <c r="N196">
        <v>20</v>
      </c>
      <c r="O196">
        <v>17.2</v>
      </c>
      <c r="P196">
        <v>127</v>
      </c>
      <c r="Q196">
        <v>15.9</v>
      </c>
      <c r="R196">
        <v>1</v>
      </c>
      <c r="S196">
        <v>96.6</v>
      </c>
      <c r="T196">
        <v>327</v>
      </c>
      <c r="U196">
        <v>95</v>
      </c>
      <c r="V196">
        <v>336</v>
      </c>
      <c r="W196">
        <v>119</v>
      </c>
      <c r="X196">
        <v>361</v>
      </c>
      <c r="Y196">
        <v>116.1</v>
      </c>
      <c r="Z196">
        <v>356</v>
      </c>
      <c r="AB196">
        <v>2024</v>
      </c>
      <c r="AC196">
        <v>-22.4</v>
      </c>
    </row>
    <row r="197" spans="1:29" x14ac:dyDescent="0.45">
      <c r="A197" t="s">
        <v>138</v>
      </c>
      <c r="B197">
        <v>2.8</v>
      </c>
      <c r="C197" t="s">
        <v>129</v>
      </c>
      <c r="D197">
        <v>0.30908744262848398</v>
      </c>
      <c r="E197">
        <v>0.30908744262848398</v>
      </c>
      <c r="F197">
        <v>0.433946734578391</v>
      </c>
      <c r="G197">
        <v>0.328437831450474</v>
      </c>
      <c r="H197">
        <v>0.34513986282145798</v>
      </c>
      <c r="I197">
        <v>1564.7350817578199</v>
      </c>
      <c r="J197" t="s">
        <v>129</v>
      </c>
      <c r="K197">
        <v>69.8</v>
      </c>
      <c r="L197">
        <v>67</v>
      </c>
      <c r="M197">
        <v>70.5</v>
      </c>
      <c r="N197">
        <v>65</v>
      </c>
      <c r="O197">
        <v>17</v>
      </c>
      <c r="P197">
        <v>100</v>
      </c>
      <c r="Q197">
        <v>17</v>
      </c>
      <c r="R197">
        <v>57</v>
      </c>
      <c r="S197">
        <v>107.2</v>
      </c>
      <c r="T197">
        <v>157</v>
      </c>
      <c r="U197">
        <v>107.5</v>
      </c>
      <c r="V197">
        <v>125</v>
      </c>
      <c r="W197">
        <v>103.5</v>
      </c>
      <c r="X197">
        <v>119</v>
      </c>
      <c r="Y197">
        <v>101.2</v>
      </c>
      <c r="Z197">
        <v>77</v>
      </c>
      <c r="AB197">
        <v>2024</v>
      </c>
      <c r="AC197">
        <v>3.7</v>
      </c>
    </row>
    <row r="198" spans="1:29" x14ac:dyDescent="0.45">
      <c r="A198" t="s">
        <v>367</v>
      </c>
      <c r="B198">
        <v>2.8</v>
      </c>
      <c r="C198" t="s">
        <v>287</v>
      </c>
      <c r="D198">
        <v>-1.1641978598493901</v>
      </c>
      <c r="E198">
        <v>-1.1641978598493901</v>
      </c>
      <c r="F198">
        <v>-1.20237822104314</v>
      </c>
      <c r="G198">
        <v>-1.33865656420573</v>
      </c>
      <c r="H198">
        <v>-1.2173576262369099</v>
      </c>
      <c r="I198">
        <v>1294.30582883905</v>
      </c>
      <c r="J198" t="s">
        <v>287</v>
      </c>
      <c r="K198">
        <v>66.5</v>
      </c>
      <c r="L198">
        <v>247</v>
      </c>
      <c r="M198">
        <v>68.3</v>
      </c>
      <c r="N198">
        <v>187</v>
      </c>
      <c r="O198">
        <v>18.399999999999999</v>
      </c>
      <c r="P198">
        <v>288</v>
      </c>
      <c r="Q198">
        <v>17.100000000000001</v>
      </c>
      <c r="R198">
        <v>70</v>
      </c>
      <c r="S198">
        <v>106.5</v>
      </c>
      <c r="T198">
        <v>171</v>
      </c>
      <c r="U198">
        <v>105.1</v>
      </c>
      <c r="V198">
        <v>183</v>
      </c>
      <c r="W198">
        <v>116.6</v>
      </c>
      <c r="X198">
        <v>354</v>
      </c>
      <c r="Y198">
        <v>113.3</v>
      </c>
      <c r="Z198">
        <v>341</v>
      </c>
      <c r="AB198">
        <v>2024</v>
      </c>
      <c r="AC198">
        <v>-10.1</v>
      </c>
    </row>
    <row r="199" spans="1:29" x14ac:dyDescent="0.45">
      <c r="A199" t="s">
        <v>354</v>
      </c>
      <c r="B199">
        <v>2.8</v>
      </c>
      <c r="C199" t="s">
        <v>276</v>
      </c>
      <c r="D199">
        <v>-1.25241853664447</v>
      </c>
      <c r="E199">
        <v>-1.25241853664447</v>
      </c>
      <c r="F199">
        <v>-1.03871681482684</v>
      </c>
      <c r="G199">
        <v>-1.1207357281722301</v>
      </c>
      <c r="H199">
        <v>-1.1660724040720001</v>
      </c>
      <c r="I199">
        <v>1303.1820186652401</v>
      </c>
      <c r="J199" t="s">
        <v>276</v>
      </c>
      <c r="K199">
        <v>69.099999999999994</v>
      </c>
      <c r="L199">
        <v>91</v>
      </c>
      <c r="M199">
        <v>69.7</v>
      </c>
      <c r="N199">
        <v>102</v>
      </c>
      <c r="O199">
        <v>17.399999999999999</v>
      </c>
      <c r="P199">
        <v>171</v>
      </c>
      <c r="Q199">
        <v>16.899999999999999</v>
      </c>
      <c r="R199">
        <v>40</v>
      </c>
      <c r="S199">
        <v>96</v>
      </c>
      <c r="T199">
        <v>334</v>
      </c>
      <c r="U199">
        <v>95.8</v>
      </c>
      <c r="V199">
        <v>332</v>
      </c>
      <c r="W199">
        <v>111.9</v>
      </c>
      <c r="X199">
        <v>296</v>
      </c>
      <c r="Y199">
        <v>107.2</v>
      </c>
      <c r="Z199">
        <v>236</v>
      </c>
      <c r="AB199">
        <v>2024</v>
      </c>
      <c r="AC199">
        <v>-15.9</v>
      </c>
    </row>
    <row r="200" spans="1:29" x14ac:dyDescent="0.45">
      <c r="A200" t="s">
        <v>360</v>
      </c>
      <c r="B200">
        <v>2.8</v>
      </c>
      <c r="C200" t="s">
        <v>190</v>
      </c>
      <c r="D200">
        <v>-1.04951098001578</v>
      </c>
      <c r="E200">
        <v>-1.04951098001578</v>
      </c>
      <c r="F200">
        <v>-1.4000457842011</v>
      </c>
      <c r="G200">
        <v>-1.2405921879906501</v>
      </c>
      <c r="H200">
        <v>-1.1849149830558301</v>
      </c>
      <c r="I200">
        <v>1299.9208393076101</v>
      </c>
      <c r="J200" t="s">
        <v>190</v>
      </c>
      <c r="K200">
        <v>64.099999999999994</v>
      </c>
      <c r="L200">
        <v>340</v>
      </c>
      <c r="M200">
        <v>64.599999999999994</v>
      </c>
      <c r="N200">
        <v>349</v>
      </c>
      <c r="O200">
        <v>20.399999999999999</v>
      </c>
      <c r="P200">
        <v>361</v>
      </c>
      <c r="Q200">
        <v>16.8</v>
      </c>
      <c r="R200">
        <v>37</v>
      </c>
      <c r="S200">
        <v>103.4</v>
      </c>
      <c r="T200">
        <v>230</v>
      </c>
      <c r="U200">
        <v>105.3</v>
      </c>
      <c r="V200">
        <v>175</v>
      </c>
      <c r="W200">
        <v>110.5</v>
      </c>
      <c r="X200">
        <v>259</v>
      </c>
      <c r="Y200">
        <v>108.6</v>
      </c>
      <c r="Z200">
        <v>265</v>
      </c>
      <c r="AB200">
        <v>2024</v>
      </c>
      <c r="AC200">
        <v>-7.0999999999999899</v>
      </c>
    </row>
    <row r="201" spans="1:29" x14ac:dyDescent="0.45">
      <c r="A201" t="s">
        <v>272</v>
      </c>
      <c r="B201">
        <v>2.8</v>
      </c>
      <c r="C201" t="s">
        <v>106</v>
      </c>
      <c r="D201">
        <v>-0.45843244548873002</v>
      </c>
      <c r="E201">
        <v>-0.45843244548873002</v>
      </c>
      <c r="F201">
        <v>-0.650871354851151</v>
      </c>
      <c r="G201">
        <v>-0.728478223311953</v>
      </c>
      <c r="H201">
        <v>-0.57405361728514104</v>
      </c>
      <c r="I201">
        <v>1405.6456701883701</v>
      </c>
      <c r="J201" t="s">
        <v>106</v>
      </c>
      <c r="K201">
        <v>68</v>
      </c>
      <c r="L201">
        <v>152</v>
      </c>
      <c r="M201">
        <v>68.7</v>
      </c>
      <c r="N201">
        <v>154</v>
      </c>
      <c r="O201">
        <v>16.8</v>
      </c>
      <c r="P201">
        <v>81</v>
      </c>
      <c r="Q201">
        <v>18</v>
      </c>
      <c r="R201">
        <v>292</v>
      </c>
      <c r="S201">
        <v>100.3</v>
      </c>
      <c r="T201">
        <v>280</v>
      </c>
      <c r="U201">
        <v>97.2</v>
      </c>
      <c r="V201">
        <v>319</v>
      </c>
      <c r="W201">
        <v>111</v>
      </c>
      <c r="X201">
        <v>276</v>
      </c>
      <c r="Y201">
        <v>110.4</v>
      </c>
      <c r="Z201">
        <v>301</v>
      </c>
      <c r="AB201">
        <v>2024</v>
      </c>
      <c r="AC201">
        <v>-10.7</v>
      </c>
    </row>
    <row r="202" spans="1:29" x14ac:dyDescent="0.45">
      <c r="A202" t="s">
        <v>162</v>
      </c>
      <c r="B202">
        <v>2.8</v>
      </c>
      <c r="C202" t="s">
        <v>55</v>
      </c>
      <c r="D202">
        <v>0.17675642743586101</v>
      </c>
      <c r="E202">
        <v>0.17675642743586101</v>
      </c>
      <c r="F202">
        <v>0.225175673311691</v>
      </c>
      <c r="G202">
        <v>0.110516995416984</v>
      </c>
      <c r="H202">
        <v>0.172301380900099</v>
      </c>
      <c r="I202">
        <v>1534.8210614992799</v>
      </c>
      <c r="J202" t="s">
        <v>55</v>
      </c>
      <c r="K202">
        <v>66.900000000000006</v>
      </c>
      <c r="L202">
        <v>226</v>
      </c>
      <c r="M202">
        <v>67.7</v>
      </c>
      <c r="N202">
        <v>225</v>
      </c>
      <c r="O202">
        <v>17.899999999999999</v>
      </c>
      <c r="P202">
        <v>225</v>
      </c>
      <c r="Q202">
        <v>17.5</v>
      </c>
      <c r="R202">
        <v>181</v>
      </c>
      <c r="S202">
        <v>102.6</v>
      </c>
      <c r="T202">
        <v>244</v>
      </c>
      <c r="U202">
        <v>101.8</v>
      </c>
      <c r="V202">
        <v>251</v>
      </c>
      <c r="W202">
        <v>104.8</v>
      </c>
      <c r="X202">
        <v>144</v>
      </c>
      <c r="Y202">
        <v>106.3</v>
      </c>
      <c r="Z202">
        <v>215</v>
      </c>
      <c r="AB202">
        <v>2024</v>
      </c>
      <c r="AC202">
        <v>-2.2000000000000002</v>
      </c>
    </row>
    <row r="203" spans="1:29" x14ac:dyDescent="0.45">
      <c r="A203" t="s">
        <v>223</v>
      </c>
      <c r="B203">
        <v>2.8</v>
      </c>
      <c r="C203" t="s">
        <v>208</v>
      </c>
      <c r="D203">
        <v>-0.29963522725758202</v>
      </c>
      <c r="E203">
        <v>-0.29963522725758202</v>
      </c>
      <c r="F203">
        <v>-0.14435669417708499</v>
      </c>
      <c r="G203">
        <v>-0.28174050944329798</v>
      </c>
      <c r="H203">
        <v>-0.25634191453388699</v>
      </c>
      <c r="I203">
        <v>1460.6336231420501</v>
      </c>
      <c r="J203" t="s">
        <v>208</v>
      </c>
      <c r="K203">
        <v>66.7</v>
      </c>
      <c r="L203">
        <v>242</v>
      </c>
      <c r="M203">
        <v>67.099999999999994</v>
      </c>
      <c r="N203">
        <v>265</v>
      </c>
      <c r="O203">
        <v>18.7</v>
      </c>
      <c r="P203">
        <v>314</v>
      </c>
      <c r="Q203">
        <v>17.2</v>
      </c>
      <c r="R203">
        <v>99</v>
      </c>
      <c r="S203">
        <v>101.3</v>
      </c>
      <c r="T203">
        <v>265</v>
      </c>
      <c r="U203">
        <v>103.2</v>
      </c>
      <c r="V203">
        <v>223</v>
      </c>
      <c r="W203">
        <v>105.3</v>
      </c>
      <c r="X203">
        <v>156</v>
      </c>
      <c r="Y203">
        <v>104.6</v>
      </c>
      <c r="Z203">
        <v>167</v>
      </c>
      <c r="AB203">
        <v>2024</v>
      </c>
      <c r="AC203">
        <v>-4</v>
      </c>
    </row>
    <row r="204" spans="1:29" x14ac:dyDescent="0.45">
      <c r="A204" t="s">
        <v>375</v>
      </c>
      <c r="B204">
        <v>2.8</v>
      </c>
      <c r="C204" t="s">
        <v>276</v>
      </c>
      <c r="D204">
        <v>-1.4288598902346299</v>
      </c>
      <c r="E204">
        <v>-1.4288598902346299</v>
      </c>
      <c r="F204">
        <v>-1.19296418928618</v>
      </c>
      <c r="G204">
        <v>-1.37134468961075</v>
      </c>
      <c r="H204">
        <v>-1.35550716484155</v>
      </c>
      <c r="I204">
        <v>1270.39559744505</v>
      </c>
      <c r="J204" t="s">
        <v>276</v>
      </c>
      <c r="K204">
        <v>67.2</v>
      </c>
      <c r="L204">
        <v>204</v>
      </c>
      <c r="M204">
        <v>68.2</v>
      </c>
      <c r="N204">
        <v>197</v>
      </c>
      <c r="O204">
        <v>17.899999999999999</v>
      </c>
      <c r="P204">
        <v>227</v>
      </c>
      <c r="Q204">
        <v>17.2</v>
      </c>
      <c r="R204">
        <v>112</v>
      </c>
      <c r="S204">
        <v>91.7</v>
      </c>
      <c r="T204">
        <v>355</v>
      </c>
      <c r="U204">
        <v>92.7</v>
      </c>
      <c r="V204">
        <v>351</v>
      </c>
      <c r="W204">
        <v>114.2</v>
      </c>
      <c r="X204">
        <v>339</v>
      </c>
      <c r="Y204">
        <v>109.3</v>
      </c>
      <c r="Z204">
        <v>279</v>
      </c>
      <c r="AB204">
        <v>2024</v>
      </c>
      <c r="AC204">
        <v>-22.5</v>
      </c>
    </row>
    <row r="205" spans="1:29" x14ac:dyDescent="0.45">
      <c r="A205" t="s">
        <v>159</v>
      </c>
      <c r="B205">
        <v>2.8</v>
      </c>
      <c r="C205" t="s">
        <v>15</v>
      </c>
      <c r="D205">
        <v>-3.4973196872336597E-2</v>
      </c>
      <c r="E205">
        <v>-3.4973196872336597E-2</v>
      </c>
      <c r="F205">
        <v>0.438319471018287</v>
      </c>
      <c r="G205">
        <v>0.41560616586387</v>
      </c>
      <c r="H205">
        <v>0.195994810784371</v>
      </c>
      <c r="I205">
        <v>1538.92180187651</v>
      </c>
      <c r="J205" t="s">
        <v>15</v>
      </c>
      <c r="K205">
        <v>67.599999999999994</v>
      </c>
      <c r="L205">
        <v>167</v>
      </c>
      <c r="M205">
        <v>68.400000000000006</v>
      </c>
      <c r="N205">
        <v>183</v>
      </c>
      <c r="O205">
        <v>18.5</v>
      </c>
      <c r="P205">
        <v>295</v>
      </c>
      <c r="Q205">
        <v>16.5</v>
      </c>
      <c r="R205">
        <v>16</v>
      </c>
      <c r="S205">
        <v>101.6</v>
      </c>
      <c r="T205">
        <v>261</v>
      </c>
      <c r="U205">
        <v>94.9</v>
      </c>
      <c r="V205">
        <v>340</v>
      </c>
      <c r="W205">
        <v>112.6</v>
      </c>
      <c r="X205">
        <v>315</v>
      </c>
      <c r="Y205">
        <v>119.4</v>
      </c>
      <c r="Z205">
        <v>362</v>
      </c>
      <c r="AB205">
        <v>2024</v>
      </c>
      <c r="AC205">
        <v>-11</v>
      </c>
    </row>
    <row r="206" spans="1:29" x14ac:dyDescent="0.45">
      <c r="A206" t="s">
        <v>184</v>
      </c>
      <c r="B206">
        <v>2.8</v>
      </c>
      <c r="C206" t="s">
        <v>143</v>
      </c>
      <c r="D206">
        <v>-4.3795264551844203E-2</v>
      </c>
      <c r="E206">
        <v>-4.3795264551844203E-2</v>
      </c>
      <c r="F206">
        <v>-1.64806613617942E-4</v>
      </c>
      <c r="G206">
        <v>0.17589324622703101</v>
      </c>
      <c r="H206">
        <v>2.2034477627431201E-2</v>
      </c>
      <c r="I206">
        <v>1508.81361721537</v>
      </c>
      <c r="J206" t="s">
        <v>143</v>
      </c>
      <c r="K206">
        <v>68.900000000000006</v>
      </c>
      <c r="L206">
        <v>104</v>
      </c>
      <c r="M206">
        <v>70.400000000000006</v>
      </c>
      <c r="N206">
        <v>71</v>
      </c>
      <c r="O206">
        <v>16.2</v>
      </c>
      <c r="P206">
        <v>42</v>
      </c>
      <c r="Q206">
        <v>17.600000000000001</v>
      </c>
      <c r="R206">
        <v>226</v>
      </c>
      <c r="S206">
        <v>109.9</v>
      </c>
      <c r="T206">
        <v>104</v>
      </c>
      <c r="U206">
        <v>110.2</v>
      </c>
      <c r="V206">
        <v>72</v>
      </c>
      <c r="W206">
        <v>107.6</v>
      </c>
      <c r="X206">
        <v>205</v>
      </c>
      <c r="Y206">
        <v>107.2</v>
      </c>
      <c r="Z206">
        <v>237</v>
      </c>
      <c r="AB206">
        <v>2024</v>
      </c>
      <c r="AC206">
        <v>2.30000000000001</v>
      </c>
    </row>
    <row r="207" spans="1:29" x14ac:dyDescent="0.45">
      <c r="A207" t="s">
        <v>356</v>
      </c>
      <c r="B207">
        <v>2.8</v>
      </c>
      <c r="C207" t="s">
        <v>287</v>
      </c>
      <c r="D207">
        <v>-1.15537579216988</v>
      </c>
      <c r="E207">
        <v>-1.15537579216988</v>
      </c>
      <c r="F207">
        <v>-1.12003706419769</v>
      </c>
      <c r="G207">
        <v>-1.1425278117755799</v>
      </c>
      <c r="H207">
        <v>-1.1433291150782601</v>
      </c>
      <c r="I207">
        <v>1307.1183134078301</v>
      </c>
      <c r="J207" t="s">
        <v>287</v>
      </c>
      <c r="K207">
        <v>68.5</v>
      </c>
      <c r="L207">
        <v>124</v>
      </c>
      <c r="M207">
        <v>70</v>
      </c>
      <c r="N207">
        <v>92</v>
      </c>
      <c r="O207">
        <v>17.600000000000001</v>
      </c>
      <c r="P207">
        <v>191</v>
      </c>
      <c r="Q207">
        <v>16.7</v>
      </c>
      <c r="R207">
        <v>29</v>
      </c>
      <c r="S207">
        <v>100.6</v>
      </c>
      <c r="T207">
        <v>276</v>
      </c>
      <c r="U207">
        <v>101.7</v>
      </c>
      <c r="V207">
        <v>256</v>
      </c>
      <c r="W207">
        <v>112.3</v>
      </c>
      <c r="X207">
        <v>306</v>
      </c>
      <c r="Y207">
        <v>107.6</v>
      </c>
      <c r="Z207">
        <v>248</v>
      </c>
      <c r="AB207">
        <v>2024</v>
      </c>
      <c r="AC207">
        <v>-11.7</v>
      </c>
    </row>
    <row r="208" spans="1:29" x14ac:dyDescent="0.45">
      <c r="A208" t="s">
        <v>227</v>
      </c>
      <c r="B208">
        <v>2.8</v>
      </c>
      <c r="C208" t="s">
        <v>70</v>
      </c>
      <c r="D208">
        <v>-0.22023661814200801</v>
      </c>
      <c r="E208">
        <v>-0.22023661814200801</v>
      </c>
      <c r="F208">
        <v>-0.18142557354255401</v>
      </c>
      <c r="G208">
        <v>-0.42338905286506701</v>
      </c>
      <c r="H208">
        <v>-0.261321965672909</v>
      </c>
      <c r="I208">
        <v>1459.7717007911599</v>
      </c>
      <c r="J208" t="s">
        <v>70</v>
      </c>
      <c r="K208">
        <v>65.8</v>
      </c>
      <c r="L208">
        <v>278</v>
      </c>
      <c r="M208">
        <v>65.900000000000006</v>
      </c>
      <c r="N208">
        <v>309</v>
      </c>
      <c r="O208">
        <v>18.2</v>
      </c>
      <c r="P208">
        <v>274</v>
      </c>
      <c r="Q208">
        <v>18</v>
      </c>
      <c r="R208">
        <v>303</v>
      </c>
      <c r="S208">
        <v>105.8</v>
      </c>
      <c r="T208">
        <v>185</v>
      </c>
      <c r="U208">
        <v>102.5</v>
      </c>
      <c r="V208">
        <v>241</v>
      </c>
      <c r="W208">
        <v>112</v>
      </c>
      <c r="X208">
        <v>298</v>
      </c>
      <c r="Y208">
        <v>113.3</v>
      </c>
      <c r="Z208">
        <v>342</v>
      </c>
      <c r="AB208">
        <v>2024</v>
      </c>
      <c r="AC208">
        <v>-6.2</v>
      </c>
    </row>
    <row r="209" spans="1:29" x14ac:dyDescent="0.45">
      <c r="A209" t="s">
        <v>244</v>
      </c>
      <c r="B209">
        <v>2.8</v>
      </c>
      <c r="C209" t="s">
        <v>141</v>
      </c>
      <c r="D209">
        <v>-0.37903383637315502</v>
      </c>
      <c r="E209">
        <v>-0.37903383637315502</v>
      </c>
      <c r="F209">
        <v>-0.45202929636842598</v>
      </c>
      <c r="G209">
        <v>-0.488765303675114</v>
      </c>
      <c r="H209">
        <v>-0.42471556819746298</v>
      </c>
      <c r="I209">
        <v>1431.4923530342201</v>
      </c>
      <c r="J209" t="s">
        <v>141</v>
      </c>
      <c r="K209">
        <v>67.900000000000006</v>
      </c>
      <c r="L209">
        <v>156</v>
      </c>
      <c r="M209">
        <v>68.099999999999994</v>
      </c>
      <c r="N209">
        <v>199</v>
      </c>
      <c r="O209">
        <v>17.399999999999999</v>
      </c>
      <c r="P209">
        <v>167</v>
      </c>
      <c r="Q209">
        <v>17.899999999999999</v>
      </c>
      <c r="R209">
        <v>276</v>
      </c>
      <c r="S209">
        <v>105.7</v>
      </c>
      <c r="T209">
        <v>186</v>
      </c>
      <c r="U209">
        <v>106.1</v>
      </c>
      <c r="V209">
        <v>157</v>
      </c>
      <c r="W209">
        <v>108.6</v>
      </c>
      <c r="X209">
        <v>221</v>
      </c>
      <c r="Y209">
        <v>106.7</v>
      </c>
      <c r="Z209">
        <v>222</v>
      </c>
      <c r="AB209">
        <v>2024</v>
      </c>
      <c r="AC209">
        <v>-2.8999999999999901</v>
      </c>
    </row>
    <row r="210" spans="1:29" x14ac:dyDescent="0.45">
      <c r="A210" t="s">
        <v>155</v>
      </c>
      <c r="B210">
        <v>2.8</v>
      </c>
      <c r="C210" t="s">
        <v>52</v>
      </c>
      <c r="D210">
        <v>0.15911229207684399</v>
      </c>
      <c r="E210">
        <v>0.15911229207684399</v>
      </c>
      <c r="F210">
        <v>0.45200685884151098</v>
      </c>
      <c r="G210">
        <v>7.7828870011960705E-2</v>
      </c>
      <c r="H210">
        <v>0.21201507825179</v>
      </c>
      <c r="I210">
        <v>1541.6945096684301</v>
      </c>
      <c r="J210" t="s">
        <v>52</v>
      </c>
      <c r="K210">
        <v>66.2</v>
      </c>
      <c r="L210">
        <v>264</v>
      </c>
      <c r="M210">
        <v>66.7</v>
      </c>
      <c r="N210">
        <v>274</v>
      </c>
      <c r="O210">
        <v>17.8</v>
      </c>
      <c r="P210">
        <v>213</v>
      </c>
      <c r="Q210">
        <v>18.100000000000001</v>
      </c>
      <c r="R210">
        <v>316</v>
      </c>
      <c r="S210">
        <v>107.2</v>
      </c>
      <c r="T210">
        <v>158</v>
      </c>
      <c r="U210">
        <v>104.7</v>
      </c>
      <c r="V210">
        <v>192</v>
      </c>
      <c r="W210">
        <v>98</v>
      </c>
      <c r="X210">
        <v>31</v>
      </c>
      <c r="Y210">
        <v>101</v>
      </c>
      <c r="Z210">
        <v>74</v>
      </c>
      <c r="AA210">
        <v>11</v>
      </c>
      <c r="AB210">
        <v>2024</v>
      </c>
      <c r="AC210">
        <v>9.1999999999999993</v>
      </c>
    </row>
    <row r="211" spans="1:29" x14ac:dyDescent="0.45">
      <c r="A211" t="s">
        <v>215</v>
      </c>
      <c r="B211">
        <v>2.8</v>
      </c>
      <c r="C211" t="s">
        <v>104</v>
      </c>
      <c r="D211">
        <v>-0.193770415103484</v>
      </c>
      <c r="E211">
        <v>-0.193770415103484</v>
      </c>
      <c r="F211">
        <v>-0.35282961432288301</v>
      </c>
      <c r="G211">
        <v>-0.107403840616506</v>
      </c>
      <c r="H211">
        <v>-0.211943571286589</v>
      </c>
      <c r="I211">
        <v>1468.31786639957</v>
      </c>
      <c r="J211" t="s">
        <v>104</v>
      </c>
      <c r="K211">
        <v>66.3</v>
      </c>
      <c r="L211">
        <v>260</v>
      </c>
      <c r="M211">
        <v>67.400000000000006</v>
      </c>
      <c r="N211">
        <v>248</v>
      </c>
      <c r="O211">
        <v>17.7</v>
      </c>
      <c r="P211">
        <v>198</v>
      </c>
      <c r="Q211">
        <v>17.7</v>
      </c>
      <c r="R211">
        <v>241</v>
      </c>
      <c r="S211">
        <v>104.5</v>
      </c>
      <c r="T211">
        <v>212</v>
      </c>
      <c r="U211">
        <v>104.6</v>
      </c>
      <c r="V211">
        <v>195</v>
      </c>
      <c r="W211">
        <v>109.9</v>
      </c>
      <c r="X211">
        <v>248</v>
      </c>
      <c r="Y211">
        <v>107.3</v>
      </c>
      <c r="Z211">
        <v>240</v>
      </c>
      <c r="AB211">
        <v>2024</v>
      </c>
      <c r="AC211">
        <v>-5.4000000000000101</v>
      </c>
    </row>
    <row r="212" spans="1:29" x14ac:dyDescent="0.45">
      <c r="A212" t="s">
        <v>199</v>
      </c>
      <c r="B212">
        <v>2.8</v>
      </c>
      <c r="C212" t="s">
        <v>61</v>
      </c>
      <c r="D212">
        <v>-2.61511291928276E-2</v>
      </c>
      <c r="E212">
        <v>-2.61511291928276E-2</v>
      </c>
      <c r="F212">
        <v>-0.135114319429126</v>
      </c>
      <c r="G212">
        <v>-0.18367613322822701</v>
      </c>
      <c r="H212">
        <v>-9.2773177760752099E-2</v>
      </c>
      <c r="I212">
        <v>1488.94328225906</v>
      </c>
      <c r="J212" t="s">
        <v>61</v>
      </c>
      <c r="K212">
        <v>68.599999999999994</v>
      </c>
      <c r="L212">
        <v>114</v>
      </c>
      <c r="M212">
        <v>70.5</v>
      </c>
      <c r="N212">
        <v>66</v>
      </c>
      <c r="O212">
        <v>17</v>
      </c>
      <c r="P212">
        <v>103</v>
      </c>
      <c r="Q212">
        <v>16.899999999999999</v>
      </c>
      <c r="R212">
        <v>48</v>
      </c>
      <c r="S212">
        <v>101.8</v>
      </c>
      <c r="T212">
        <v>259</v>
      </c>
      <c r="U212">
        <v>99.1</v>
      </c>
      <c r="V212">
        <v>294</v>
      </c>
      <c r="W212">
        <v>105.6</v>
      </c>
      <c r="X212">
        <v>162</v>
      </c>
      <c r="Y212">
        <v>103.3</v>
      </c>
      <c r="Z212">
        <v>126</v>
      </c>
      <c r="AB212">
        <v>2024</v>
      </c>
      <c r="AC212">
        <v>-3.8</v>
      </c>
    </row>
    <row r="213" spans="1:29" x14ac:dyDescent="0.45">
      <c r="A213" t="s">
        <v>12</v>
      </c>
      <c r="B213">
        <v>2.8</v>
      </c>
      <c r="C213" t="s">
        <v>13</v>
      </c>
      <c r="D213">
        <v>2.0646789108506098</v>
      </c>
      <c r="E213">
        <v>2.0646789108506098</v>
      </c>
      <c r="F213">
        <v>2.00343387164137</v>
      </c>
      <c r="G213">
        <v>2.6819828606121701</v>
      </c>
      <c r="H213">
        <v>2.2036936384886898</v>
      </c>
      <c r="I213">
        <v>1886.4042764814301</v>
      </c>
      <c r="J213" t="s">
        <v>13</v>
      </c>
      <c r="K213">
        <v>68.900000000000006</v>
      </c>
      <c r="L213">
        <v>102</v>
      </c>
      <c r="M213">
        <v>69.400000000000006</v>
      </c>
      <c r="N213">
        <v>118</v>
      </c>
      <c r="O213">
        <v>16.399999999999999</v>
      </c>
      <c r="P213">
        <v>50</v>
      </c>
      <c r="Q213">
        <v>18.2</v>
      </c>
      <c r="R213">
        <v>320</v>
      </c>
      <c r="S213">
        <v>122.6</v>
      </c>
      <c r="T213">
        <v>5</v>
      </c>
      <c r="U213">
        <v>120.1</v>
      </c>
      <c r="V213">
        <v>3</v>
      </c>
      <c r="W213">
        <v>99.4</v>
      </c>
      <c r="X213">
        <v>51</v>
      </c>
      <c r="Y213">
        <v>100.5</v>
      </c>
      <c r="Z213">
        <v>56</v>
      </c>
      <c r="AA213">
        <v>5</v>
      </c>
      <c r="AB213">
        <v>2024</v>
      </c>
      <c r="AC213">
        <v>23.2</v>
      </c>
    </row>
    <row r="214" spans="1:29" x14ac:dyDescent="0.45">
      <c r="A214" t="s">
        <v>210</v>
      </c>
      <c r="B214">
        <v>2.8</v>
      </c>
      <c r="C214" t="s">
        <v>55</v>
      </c>
      <c r="D214">
        <v>-0.22905868582151601</v>
      </c>
      <c r="E214">
        <v>-0.22905868582151601</v>
      </c>
      <c r="F214">
        <v>-0.12627850075512301</v>
      </c>
      <c r="G214">
        <v>-9.6507798814831305E-2</v>
      </c>
      <c r="H214">
        <v>-0.170225917803247</v>
      </c>
      <c r="I214">
        <v>1475.5381492762001</v>
      </c>
      <c r="J214" t="s">
        <v>55</v>
      </c>
      <c r="K214">
        <v>72.8</v>
      </c>
      <c r="L214">
        <v>11</v>
      </c>
      <c r="M214">
        <v>73.2</v>
      </c>
      <c r="N214">
        <v>12</v>
      </c>
      <c r="O214">
        <v>15.5</v>
      </c>
      <c r="P214">
        <v>17</v>
      </c>
      <c r="Q214">
        <v>17.5</v>
      </c>
      <c r="R214">
        <v>174</v>
      </c>
      <c r="S214">
        <v>110.8</v>
      </c>
      <c r="T214">
        <v>92</v>
      </c>
      <c r="U214">
        <v>109.3</v>
      </c>
      <c r="V214">
        <v>96</v>
      </c>
      <c r="W214">
        <v>108</v>
      </c>
      <c r="X214">
        <v>211</v>
      </c>
      <c r="Y214">
        <v>108.3</v>
      </c>
      <c r="Z214">
        <v>261</v>
      </c>
      <c r="AB214">
        <v>2024</v>
      </c>
      <c r="AC214">
        <v>2.8</v>
      </c>
    </row>
    <row r="215" spans="1:29" x14ac:dyDescent="0.45">
      <c r="A215" t="s">
        <v>168</v>
      </c>
      <c r="B215">
        <v>2.8</v>
      </c>
      <c r="C215" t="s">
        <v>52</v>
      </c>
      <c r="D215">
        <v>0.185578495115368</v>
      </c>
      <c r="E215">
        <v>0.185578495115368</v>
      </c>
      <c r="F215">
        <v>0.12704207163785899</v>
      </c>
      <c r="G215">
        <v>4.5140744606937303E-2</v>
      </c>
      <c r="H215">
        <v>0.13583495161888301</v>
      </c>
      <c r="I215">
        <v>1528.50963425144</v>
      </c>
      <c r="J215" t="s">
        <v>52</v>
      </c>
      <c r="K215">
        <v>66.8</v>
      </c>
      <c r="L215">
        <v>230</v>
      </c>
      <c r="M215">
        <v>67.400000000000006</v>
      </c>
      <c r="N215">
        <v>247</v>
      </c>
      <c r="O215">
        <v>18.2</v>
      </c>
      <c r="P215">
        <v>263</v>
      </c>
      <c r="Q215">
        <v>17.3</v>
      </c>
      <c r="R215">
        <v>145</v>
      </c>
      <c r="S215">
        <v>107.2</v>
      </c>
      <c r="T215">
        <v>156</v>
      </c>
      <c r="U215">
        <v>106</v>
      </c>
      <c r="V215">
        <v>162</v>
      </c>
      <c r="W215">
        <v>98.1</v>
      </c>
      <c r="X215">
        <v>34</v>
      </c>
      <c r="Y215">
        <v>98.1</v>
      </c>
      <c r="Z215">
        <v>25</v>
      </c>
      <c r="AB215">
        <v>2024</v>
      </c>
      <c r="AC215">
        <v>9.1000000000000103</v>
      </c>
    </row>
    <row r="216" spans="1:29" x14ac:dyDescent="0.45">
      <c r="A216" t="s">
        <v>170</v>
      </c>
      <c r="B216">
        <v>2.8</v>
      </c>
      <c r="C216" t="s">
        <v>129</v>
      </c>
      <c r="D216">
        <v>-5.2617332231351899E-2</v>
      </c>
      <c r="E216">
        <v>-5.2617332231351899E-2</v>
      </c>
      <c r="F216">
        <v>0.318656466583569</v>
      </c>
      <c r="G216">
        <v>0.19768532983038001</v>
      </c>
      <c r="H216">
        <v>0.102776782987811</v>
      </c>
      <c r="I216">
        <v>1522.7880917156201</v>
      </c>
      <c r="J216" t="s">
        <v>129</v>
      </c>
      <c r="K216">
        <v>69.7</v>
      </c>
      <c r="L216">
        <v>70</v>
      </c>
      <c r="M216">
        <v>71</v>
      </c>
      <c r="N216">
        <v>53</v>
      </c>
      <c r="O216">
        <v>16.600000000000001</v>
      </c>
      <c r="P216">
        <v>67</v>
      </c>
      <c r="Q216">
        <v>17.100000000000001</v>
      </c>
      <c r="R216">
        <v>93</v>
      </c>
      <c r="S216">
        <v>113</v>
      </c>
      <c r="T216">
        <v>72</v>
      </c>
      <c r="U216">
        <v>114</v>
      </c>
      <c r="V216">
        <v>24</v>
      </c>
      <c r="W216">
        <v>100.6</v>
      </c>
      <c r="X216">
        <v>74</v>
      </c>
      <c r="Y216">
        <v>97.5</v>
      </c>
      <c r="Z216">
        <v>21</v>
      </c>
      <c r="AA216">
        <v>12</v>
      </c>
      <c r="AB216">
        <v>2024</v>
      </c>
      <c r="AC216">
        <v>12.4</v>
      </c>
    </row>
    <row r="217" spans="1:29" x14ac:dyDescent="0.45">
      <c r="A217" t="s">
        <v>261</v>
      </c>
      <c r="B217">
        <v>2.8</v>
      </c>
      <c r="C217" t="s">
        <v>129</v>
      </c>
      <c r="D217">
        <v>-0.48489864852725401</v>
      </c>
      <c r="E217">
        <v>-0.48489864852725401</v>
      </c>
      <c r="F217">
        <v>-0.45182150104173602</v>
      </c>
      <c r="G217">
        <v>-0.47786926187343898</v>
      </c>
      <c r="H217">
        <v>-0.47487201499242099</v>
      </c>
      <c r="I217">
        <v>1422.81152600519</v>
      </c>
      <c r="J217" t="s">
        <v>129</v>
      </c>
      <c r="K217">
        <v>68.3</v>
      </c>
      <c r="L217">
        <v>132</v>
      </c>
      <c r="M217">
        <v>69.599999999999994</v>
      </c>
      <c r="N217">
        <v>107</v>
      </c>
      <c r="O217">
        <v>16.8</v>
      </c>
      <c r="P217">
        <v>85</v>
      </c>
      <c r="Q217">
        <v>17.399999999999999</v>
      </c>
      <c r="R217">
        <v>161</v>
      </c>
      <c r="S217">
        <v>104.4</v>
      </c>
      <c r="T217">
        <v>213</v>
      </c>
      <c r="U217">
        <v>103.8</v>
      </c>
      <c r="V217">
        <v>215</v>
      </c>
      <c r="W217">
        <v>109</v>
      </c>
      <c r="X217">
        <v>237</v>
      </c>
      <c r="Y217">
        <v>107.6</v>
      </c>
      <c r="Z217">
        <v>246</v>
      </c>
      <c r="AB217">
        <v>2024</v>
      </c>
      <c r="AC217">
        <v>-4.5999999999999899</v>
      </c>
    </row>
    <row r="218" spans="1:29" x14ac:dyDescent="0.45">
      <c r="A218" t="s">
        <v>181</v>
      </c>
      <c r="B218">
        <v>2.8</v>
      </c>
      <c r="C218" t="s">
        <v>175</v>
      </c>
      <c r="D218">
        <v>-3.4973196872335299E-2</v>
      </c>
      <c r="E218">
        <v>-3.4973196872335299E-2</v>
      </c>
      <c r="F218">
        <v>1.86722914797295E-2</v>
      </c>
      <c r="G218">
        <v>6.6932828210286302E-2</v>
      </c>
      <c r="H218">
        <v>3.9146814863362999E-3</v>
      </c>
      <c r="I218">
        <v>1505.6775334982501</v>
      </c>
      <c r="J218" t="s">
        <v>175</v>
      </c>
      <c r="K218">
        <v>68.2</v>
      </c>
      <c r="L218">
        <v>140</v>
      </c>
      <c r="M218">
        <v>69.2</v>
      </c>
      <c r="N218">
        <v>129</v>
      </c>
      <c r="O218">
        <v>16.2</v>
      </c>
      <c r="P218">
        <v>39</v>
      </c>
      <c r="Q218">
        <v>18.399999999999999</v>
      </c>
      <c r="R218">
        <v>350</v>
      </c>
      <c r="S218">
        <v>103.3</v>
      </c>
      <c r="T218">
        <v>233</v>
      </c>
      <c r="U218">
        <v>104.9</v>
      </c>
      <c r="V218">
        <v>188</v>
      </c>
      <c r="W218">
        <v>105.6</v>
      </c>
      <c r="X218">
        <v>163</v>
      </c>
      <c r="Y218">
        <v>105</v>
      </c>
      <c r="Z218">
        <v>175</v>
      </c>
      <c r="AB218">
        <v>2024</v>
      </c>
      <c r="AC218">
        <v>-2.2999999999999998</v>
      </c>
    </row>
    <row r="219" spans="1:29" x14ac:dyDescent="0.45">
      <c r="A219" t="s">
        <v>374</v>
      </c>
      <c r="B219">
        <v>2.7</v>
      </c>
      <c r="C219" t="s">
        <v>135</v>
      </c>
      <c r="D219">
        <v>-1.4465040255936501</v>
      </c>
      <c r="E219">
        <v>-1.4465040255936501</v>
      </c>
      <c r="F219">
        <v>-1.71675296581371</v>
      </c>
      <c r="G219">
        <v>-0.79385447412200005</v>
      </c>
      <c r="H219">
        <v>-1.3509038727807501</v>
      </c>
      <c r="I219">
        <v>1271.1923122184701</v>
      </c>
      <c r="J219" t="s">
        <v>135</v>
      </c>
      <c r="K219">
        <v>69.2</v>
      </c>
      <c r="L219">
        <v>83</v>
      </c>
      <c r="M219">
        <v>70.099999999999994</v>
      </c>
      <c r="N219">
        <v>82</v>
      </c>
      <c r="O219">
        <v>17.3</v>
      </c>
      <c r="P219">
        <v>143</v>
      </c>
      <c r="Q219">
        <v>16.899999999999999</v>
      </c>
      <c r="R219">
        <v>50</v>
      </c>
      <c r="S219">
        <v>95.4</v>
      </c>
      <c r="T219">
        <v>338</v>
      </c>
      <c r="U219">
        <v>95.6</v>
      </c>
      <c r="V219">
        <v>333</v>
      </c>
      <c r="W219">
        <v>115.1</v>
      </c>
      <c r="X219">
        <v>345</v>
      </c>
      <c r="Y219">
        <v>113.1</v>
      </c>
      <c r="Z219">
        <v>340</v>
      </c>
      <c r="AB219">
        <v>2024</v>
      </c>
      <c r="AC219">
        <v>-19.7</v>
      </c>
    </row>
    <row r="220" spans="1:29" x14ac:dyDescent="0.45">
      <c r="A220" t="s">
        <v>140</v>
      </c>
      <c r="B220">
        <v>2.7</v>
      </c>
      <c r="C220" t="s">
        <v>141</v>
      </c>
      <c r="D220">
        <v>0.30026537494897498</v>
      </c>
      <c r="E220">
        <v>0.30026537494897498</v>
      </c>
      <c r="F220">
        <v>0.42459594487737701</v>
      </c>
      <c r="G220">
        <v>0.30664574784712501</v>
      </c>
      <c r="H220">
        <v>0.33294311065561299</v>
      </c>
      <c r="I220">
        <v>1562.6241288767201</v>
      </c>
      <c r="J220" t="s">
        <v>141</v>
      </c>
      <c r="K220">
        <v>62.3</v>
      </c>
      <c r="L220">
        <v>358</v>
      </c>
      <c r="M220">
        <v>62.9</v>
      </c>
      <c r="N220">
        <v>358</v>
      </c>
      <c r="O220">
        <v>20.2</v>
      </c>
      <c r="P220">
        <v>357</v>
      </c>
      <c r="Q220">
        <v>17.8</v>
      </c>
      <c r="R220">
        <v>262</v>
      </c>
      <c r="S220">
        <v>103.5</v>
      </c>
      <c r="T220">
        <v>228</v>
      </c>
      <c r="U220">
        <v>104.4</v>
      </c>
      <c r="V220">
        <v>201</v>
      </c>
      <c r="W220">
        <v>101.7</v>
      </c>
      <c r="X220">
        <v>90</v>
      </c>
      <c r="Y220">
        <v>100.8</v>
      </c>
      <c r="Z220">
        <v>68</v>
      </c>
      <c r="AB220">
        <v>2024</v>
      </c>
      <c r="AC220">
        <v>1.8</v>
      </c>
    </row>
    <row r="221" spans="1:29" x14ac:dyDescent="0.45">
      <c r="A221" t="s">
        <v>237</v>
      </c>
      <c r="B221">
        <v>2.7</v>
      </c>
      <c r="C221" t="s">
        <v>104</v>
      </c>
      <c r="D221">
        <v>-0.493720716206762</v>
      </c>
      <c r="E221">
        <v>-0.493720716206762</v>
      </c>
      <c r="F221">
        <v>-1.7610579476091199E-2</v>
      </c>
      <c r="G221">
        <v>-0.43428509466674098</v>
      </c>
      <c r="H221">
        <v>-0.35983427663908901</v>
      </c>
      <c r="I221">
        <v>1442.7216825706901</v>
      </c>
      <c r="J221" t="s">
        <v>104</v>
      </c>
      <c r="K221">
        <v>68.900000000000006</v>
      </c>
      <c r="L221">
        <v>98</v>
      </c>
      <c r="M221">
        <v>70.099999999999994</v>
      </c>
      <c r="N221">
        <v>87</v>
      </c>
      <c r="O221">
        <v>16.8</v>
      </c>
      <c r="P221">
        <v>83</v>
      </c>
      <c r="Q221">
        <v>17.3</v>
      </c>
      <c r="R221">
        <v>125</v>
      </c>
      <c r="S221">
        <v>100.4</v>
      </c>
      <c r="T221">
        <v>278</v>
      </c>
      <c r="U221">
        <v>102.2</v>
      </c>
      <c r="V221">
        <v>244</v>
      </c>
      <c r="W221">
        <v>102.7</v>
      </c>
      <c r="X221">
        <v>107</v>
      </c>
      <c r="Y221">
        <v>97.9</v>
      </c>
      <c r="Z221">
        <v>24</v>
      </c>
      <c r="AB221">
        <v>2024</v>
      </c>
      <c r="AC221">
        <v>-2.2999999999999998</v>
      </c>
    </row>
    <row r="222" spans="1:29" x14ac:dyDescent="0.45">
      <c r="A222" t="s">
        <v>125</v>
      </c>
      <c r="B222">
        <v>2.7</v>
      </c>
      <c r="C222" t="s">
        <v>126</v>
      </c>
      <c r="D222">
        <v>0.49435086389815602</v>
      </c>
      <c r="E222">
        <v>0.49435086389815602</v>
      </c>
      <c r="F222">
        <v>0.31612678434561298</v>
      </c>
      <c r="G222">
        <v>0.51367054207894103</v>
      </c>
      <c r="H222">
        <v>0.45462476355521703</v>
      </c>
      <c r="I222">
        <v>1583.68418095232</v>
      </c>
      <c r="J222" t="s">
        <v>126</v>
      </c>
      <c r="K222">
        <v>64.7</v>
      </c>
      <c r="L222">
        <v>329</v>
      </c>
      <c r="M222">
        <v>65.7</v>
      </c>
      <c r="N222">
        <v>319</v>
      </c>
      <c r="O222">
        <v>18.899999999999999</v>
      </c>
      <c r="P222">
        <v>326</v>
      </c>
      <c r="Q222">
        <v>17.5</v>
      </c>
      <c r="R222">
        <v>173</v>
      </c>
      <c r="S222">
        <v>109.2</v>
      </c>
      <c r="T222">
        <v>120</v>
      </c>
      <c r="U222">
        <v>108.2</v>
      </c>
      <c r="V222">
        <v>113</v>
      </c>
      <c r="W222">
        <v>106.5</v>
      </c>
      <c r="X222">
        <v>180</v>
      </c>
      <c r="Y222">
        <v>103.2</v>
      </c>
      <c r="Z222">
        <v>123</v>
      </c>
      <c r="AB222">
        <v>2024</v>
      </c>
      <c r="AC222">
        <v>2.7</v>
      </c>
    </row>
    <row r="223" spans="1:29" x14ac:dyDescent="0.45">
      <c r="A223" t="s">
        <v>365</v>
      </c>
      <c r="B223">
        <v>2.7</v>
      </c>
      <c r="C223" t="s">
        <v>276</v>
      </c>
      <c r="D223">
        <v>-1.3935716195165999</v>
      </c>
      <c r="E223">
        <v>-1.3935716195165999</v>
      </c>
      <c r="F223">
        <v>-1.2377124611597301</v>
      </c>
      <c r="G223">
        <v>-0.87012676673372102</v>
      </c>
      <c r="H223">
        <v>-1.22374561673166</v>
      </c>
      <c r="I223">
        <v>1293.2002273841699</v>
      </c>
      <c r="J223" t="s">
        <v>276</v>
      </c>
      <c r="K223">
        <v>65.7</v>
      </c>
      <c r="L223">
        <v>288</v>
      </c>
      <c r="M223">
        <v>66.900000000000006</v>
      </c>
      <c r="N223">
        <v>270</v>
      </c>
      <c r="O223">
        <v>18.2</v>
      </c>
      <c r="P223">
        <v>264</v>
      </c>
      <c r="Q223">
        <v>17.5</v>
      </c>
      <c r="R223">
        <v>178</v>
      </c>
      <c r="S223">
        <v>96.3</v>
      </c>
      <c r="T223">
        <v>331</v>
      </c>
      <c r="U223">
        <v>96.4</v>
      </c>
      <c r="V223">
        <v>328</v>
      </c>
      <c r="W223">
        <v>113.1</v>
      </c>
      <c r="X223">
        <v>322</v>
      </c>
      <c r="Y223">
        <v>109.4</v>
      </c>
      <c r="Z223">
        <v>283</v>
      </c>
      <c r="AB223">
        <v>2024</v>
      </c>
      <c r="AC223">
        <v>-16.8</v>
      </c>
    </row>
    <row r="224" spans="1:29" x14ac:dyDescent="0.45">
      <c r="A224" t="s">
        <v>395</v>
      </c>
      <c r="B224">
        <v>2.7</v>
      </c>
      <c r="C224" t="s">
        <v>175</v>
      </c>
      <c r="D224">
        <v>-1.9317177479665999</v>
      </c>
      <c r="E224">
        <v>-1.9317177479665999</v>
      </c>
      <c r="F224">
        <v>-1.4635769466914701</v>
      </c>
      <c r="G224">
        <v>-2.21033990833969</v>
      </c>
      <c r="H224">
        <v>-1.88433808774109</v>
      </c>
      <c r="I224">
        <v>1178.86818546421</v>
      </c>
      <c r="J224" t="s">
        <v>175</v>
      </c>
      <c r="K224">
        <v>67.5</v>
      </c>
      <c r="L224">
        <v>183</v>
      </c>
      <c r="M224">
        <v>68.7</v>
      </c>
      <c r="N224">
        <v>158</v>
      </c>
      <c r="O224">
        <v>17.8</v>
      </c>
      <c r="P224">
        <v>216</v>
      </c>
      <c r="Q224">
        <v>17.3</v>
      </c>
      <c r="R224">
        <v>128</v>
      </c>
      <c r="S224">
        <v>92.3</v>
      </c>
      <c r="T224">
        <v>353</v>
      </c>
      <c r="U224">
        <v>94</v>
      </c>
      <c r="V224">
        <v>346</v>
      </c>
      <c r="W224">
        <v>117.9</v>
      </c>
      <c r="X224">
        <v>358</v>
      </c>
      <c r="Y224">
        <v>118.3</v>
      </c>
      <c r="Z224">
        <v>361</v>
      </c>
      <c r="AB224">
        <v>2024</v>
      </c>
      <c r="AC224">
        <v>-25.6</v>
      </c>
    </row>
    <row r="225" spans="1:29" x14ac:dyDescent="0.45">
      <c r="A225" t="s">
        <v>49</v>
      </c>
      <c r="B225">
        <v>2.7</v>
      </c>
      <c r="C225" t="s">
        <v>13</v>
      </c>
      <c r="D225">
        <v>1.50006657936209</v>
      </c>
      <c r="E225">
        <v>1.50006657936209</v>
      </c>
      <c r="F225">
        <v>1.38637209716865</v>
      </c>
      <c r="G225">
        <v>1.27639346819616</v>
      </c>
      <c r="H225">
        <v>1.4157246810222499</v>
      </c>
      <c r="I225">
        <v>1750.0265491679299</v>
      </c>
      <c r="J225" t="s">
        <v>13</v>
      </c>
      <c r="K225">
        <v>62.5</v>
      </c>
      <c r="L225">
        <v>357</v>
      </c>
      <c r="M225">
        <v>63.6</v>
      </c>
      <c r="N225">
        <v>353</v>
      </c>
      <c r="O225">
        <v>20.2</v>
      </c>
      <c r="P225">
        <v>359</v>
      </c>
      <c r="Q225">
        <v>17.7</v>
      </c>
      <c r="R225">
        <v>232</v>
      </c>
      <c r="S225">
        <v>114.5</v>
      </c>
      <c r="T225">
        <v>46</v>
      </c>
      <c r="U225">
        <v>114.2</v>
      </c>
      <c r="V225">
        <v>23</v>
      </c>
      <c r="W225">
        <v>95</v>
      </c>
      <c r="X225">
        <v>15</v>
      </c>
      <c r="Y225">
        <v>93.9</v>
      </c>
      <c r="Z225">
        <v>3</v>
      </c>
      <c r="AA225">
        <v>5</v>
      </c>
      <c r="AB225">
        <v>2024</v>
      </c>
      <c r="AC225">
        <v>19.5</v>
      </c>
    </row>
    <row r="226" spans="1:29" x14ac:dyDescent="0.45">
      <c r="A226" t="s">
        <v>232</v>
      </c>
      <c r="B226">
        <v>2.7</v>
      </c>
      <c r="C226" t="s">
        <v>190</v>
      </c>
      <c r="D226">
        <v>-0.25552488886004099</v>
      </c>
      <c r="E226">
        <v>-0.25552488886004099</v>
      </c>
      <c r="F226">
        <v>-0.56959627837740801</v>
      </c>
      <c r="G226">
        <v>-0.16188404962487801</v>
      </c>
      <c r="H226">
        <v>-0.31063252643059203</v>
      </c>
      <c r="I226">
        <v>1451.23727548803</v>
      </c>
      <c r="J226" t="s">
        <v>190</v>
      </c>
      <c r="K226">
        <v>70</v>
      </c>
      <c r="L226">
        <v>58</v>
      </c>
      <c r="M226">
        <v>70</v>
      </c>
      <c r="N226">
        <v>91</v>
      </c>
      <c r="O226">
        <v>16.100000000000001</v>
      </c>
      <c r="P226">
        <v>34</v>
      </c>
      <c r="Q226">
        <v>18.100000000000001</v>
      </c>
      <c r="R226">
        <v>313</v>
      </c>
      <c r="S226">
        <v>107.6</v>
      </c>
      <c r="T226">
        <v>145</v>
      </c>
      <c r="U226">
        <v>109.9</v>
      </c>
      <c r="V226">
        <v>79</v>
      </c>
      <c r="W226">
        <v>110.8</v>
      </c>
      <c r="X226">
        <v>271</v>
      </c>
      <c r="Y226">
        <v>108.4</v>
      </c>
      <c r="Z226">
        <v>262</v>
      </c>
      <c r="AB226">
        <v>2024</v>
      </c>
      <c r="AC226">
        <v>-3.2</v>
      </c>
    </row>
    <row r="227" spans="1:29" x14ac:dyDescent="0.45">
      <c r="A227" t="s">
        <v>248</v>
      </c>
      <c r="B227">
        <v>2.7</v>
      </c>
      <c r="C227" t="s">
        <v>230</v>
      </c>
      <c r="D227">
        <v>-0.51136485156577804</v>
      </c>
      <c r="E227">
        <v>-0.51136485156577804</v>
      </c>
      <c r="F227">
        <v>-0.25162425564582003</v>
      </c>
      <c r="G227">
        <v>-0.44518113646841601</v>
      </c>
      <c r="H227">
        <v>-0.42988377381144799</v>
      </c>
      <c r="I227">
        <v>1430.5978658475799</v>
      </c>
      <c r="J227" t="s">
        <v>230</v>
      </c>
      <c r="K227">
        <v>64.099999999999994</v>
      </c>
      <c r="L227">
        <v>339</v>
      </c>
      <c r="M227">
        <v>65.2</v>
      </c>
      <c r="N227">
        <v>338</v>
      </c>
      <c r="O227">
        <v>19.399999999999999</v>
      </c>
      <c r="P227">
        <v>347</v>
      </c>
      <c r="Q227">
        <v>17.2</v>
      </c>
      <c r="R227">
        <v>115</v>
      </c>
      <c r="S227">
        <v>98.4</v>
      </c>
      <c r="T227">
        <v>306</v>
      </c>
      <c r="U227">
        <v>98.7</v>
      </c>
      <c r="V227">
        <v>301</v>
      </c>
      <c r="W227">
        <v>101.4</v>
      </c>
      <c r="X227">
        <v>87</v>
      </c>
      <c r="Y227">
        <v>97.5</v>
      </c>
      <c r="Z227">
        <v>22</v>
      </c>
      <c r="AA227">
        <v>15</v>
      </c>
      <c r="AB227">
        <v>2024</v>
      </c>
      <c r="AC227">
        <v>-3</v>
      </c>
    </row>
    <row r="228" spans="1:29" x14ac:dyDescent="0.45">
      <c r="A228" t="s">
        <v>310</v>
      </c>
      <c r="B228">
        <v>2.7</v>
      </c>
      <c r="C228" t="s">
        <v>154</v>
      </c>
      <c r="D228">
        <v>-0.71427240819446702</v>
      </c>
      <c r="E228">
        <v>-0.71427240819446702</v>
      </c>
      <c r="F228">
        <v>-0.91319036834771705</v>
      </c>
      <c r="G228">
        <v>-0.66310197250190595</v>
      </c>
      <c r="H228">
        <v>-0.75120928930963904</v>
      </c>
      <c r="I228">
        <v>1374.9844522527301</v>
      </c>
      <c r="J228" t="s">
        <v>154</v>
      </c>
      <c r="K228">
        <v>64.8</v>
      </c>
      <c r="L228">
        <v>326</v>
      </c>
      <c r="M228">
        <v>65.599999999999994</v>
      </c>
      <c r="N228">
        <v>325</v>
      </c>
      <c r="O228">
        <v>19</v>
      </c>
      <c r="P228">
        <v>335</v>
      </c>
      <c r="Q228">
        <v>17.5</v>
      </c>
      <c r="R228">
        <v>177</v>
      </c>
      <c r="S228">
        <v>108.2</v>
      </c>
      <c r="T228">
        <v>142</v>
      </c>
      <c r="U228">
        <v>109.6</v>
      </c>
      <c r="V228">
        <v>90</v>
      </c>
      <c r="W228">
        <v>114.1</v>
      </c>
      <c r="X228">
        <v>336</v>
      </c>
      <c r="Y228">
        <v>111.8</v>
      </c>
      <c r="Z228">
        <v>326</v>
      </c>
      <c r="AB228">
        <v>2024</v>
      </c>
      <c r="AC228">
        <v>-5.8999999999999897</v>
      </c>
    </row>
    <row r="229" spans="1:29" x14ac:dyDescent="0.45">
      <c r="A229" t="s">
        <v>194</v>
      </c>
      <c r="B229">
        <v>2.7</v>
      </c>
      <c r="C229" t="s">
        <v>106</v>
      </c>
      <c r="D229">
        <v>-6.1439399910860899E-2</v>
      </c>
      <c r="E229">
        <v>-6.1439399910860899E-2</v>
      </c>
      <c r="F229">
        <v>-0.189177242686004</v>
      </c>
      <c r="G229">
        <v>8.8724911813635302E-2</v>
      </c>
      <c r="H229">
        <v>-5.5832782673522603E-2</v>
      </c>
      <c r="I229">
        <v>1495.3367411387801</v>
      </c>
      <c r="J229" t="s">
        <v>106</v>
      </c>
      <c r="K229">
        <v>71.3</v>
      </c>
      <c r="L229">
        <v>29</v>
      </c>
      <c r="M229">
        <v>71.900000000000006</v>
      </c>
      <c r="N229">
        <v>35</v>
      </c>
      <c r="O229">
        <v>16.2</v>
      </c>
      <c r="P229">
        <v>41</v>
      </c>
      <c r="Q229">
        <v>17</v>
      </c>
      <c r="R229">
        <v>67</v>
      </c>
      <c r="S229">
        <v>109.4</v>
      </c>
      <c r="T229">
        <v>113</v>
      </c>
      <c r="U229">
        <v>107.5</v>
      </c>
      <c r="V229">
        <v>127</v>
      </c>
      <c r="W229">
        <v>104</v>
      </c>
      <c r="X229">
        <v>130</v>
      </c>
      <c r="Y229">
        <v>105.4</v>
      </c>
      <c r="Z229">
        <v>190</v>
      </c>
      <c r="AB229">
        <v>2024</v>
      </c>
      <c r="AC229">
        <v>5.4000000000000101</v>
      </c>
    </row>
    <row r="230" spans="1:29" x14ac:dyDescent="0.45">
      <c r="A230" t="s">
        <v>255</v>
      </c>
      <c r="B230">
        <v>2.7</v>
      </c>
      <c r="C230" t="s">
        <v>154</v>
      </c>
      <c r="D230">
        <v>-0.38785590405266401</v>
      </c>
      <c r="E230">
        <v>-0.38785590405266401</v>
      </c>
      <c r="F230">
        <v>-0.39865300114756402</v>
      </c>
      <c r="G230">
        <v>-0.66310197250190595</v>
      </c>
      <c r="H230">
        <v>-0.45936669543870001</v>
      </c>
      <c r="I230">
        <v>1425.49510918695</v>
      </c>
      <c r="J230" t="s">
        <v>154</v>
      </c>
      <c r="K230">
        <v>67.900000000000006</v>
      </c>
      <c r="L230">
        <v>155</v>
      </c>
      <c r="M230">
        <v>68.599999999999994</v>
      </c>
      <c r="N230">
        <v>162</v>
      </c>
      <c r="O230">
        <v>17.100000000000001</v>
      </c>
      <c r="P230">
        <v>110</v>
      </c>
      <c r="Q230">
        <v>17.899999999999999</v>
      </c>
      <c r="R230">
        <v>274</v>
      </c>
      <c r="S230">
        <v>105.7</v>
      </c>
      <c r="T230">
        <v>188</v>
      </c>
      <c r="U230">
        <v>107.5</v>
      </c>
      <c r="V230">
        <v>123</v>
      </c>
      <c r="W230">
        <v>112.1</v>
      </c>
      <c r="X230">
        <v>301</v>
      </c>
      <c r="Y230">
        <v>110.7</v>
      </c>
      <c r="Z230">
        <v>308</v>
      </c>
      <c r="AB230">
        <v>2024</v>
      </c>
      <c r="AC230">
        <v>-6.3999999999999897</v>
      </c>
    </row>
    <row r="231" spans="1:29" x14ac:dyDescent="0.45">
      <c r="A231" t="s">
        <v>284</v>
      </c>
      <c r="B231">
        <v>2.7</v>
      </c>
      <c r="C231" t="s">
        <v>190</v>
      </c>
      <c r="D231">
        <v>-0.45843244548872802</v>
      </c>
      <c r="E231">
        <v>-0.45843244548872802</v>
      </c>
      <c r="F231">
        <v>-0.80333891716449901</v>
      </c>
      <c r="G231">
        <v>-0.67399801430357997</v>
      </c>
      <c r="H231">
        <v>-0.59855045561138398</v>
      </c>
      <c r="I231">
        <v>1401.40587989506</v>
      </c>
      <c r="J231" t="s">
        <v>190</v>
      </c>
      <c r="K231">
        <v>69.400000000000006</v>
      </c>
      <c r="L231">
        <v>77</v>
      </c>
      <c r="M231">
        <v>69</v>
      </c>
      <c r="N231">
        <v>138</v>
      </c>
      <c r="O231">
        <v>16.7</v>
      </c>
      <c r="P231">
        <v>80</v>
      </c>
      <c r="Q231">
        <v>17.899999999999999</v>
      </c>
      <c r="R231">
        <v>282</v>
      </c>
      <c r="S231">
        <v>99.6</v>
      </c>
      <c r="T231">
        <v>295</v>
      </c>
      <c r="U231">
        <v>101.6</v>
      </c>
      <c r="V231">
        <v>257</v>
      </c>
      <c r="W231">
        <v>105.9</v>
      </c>
      <c r="X231">
        <v>171</v>
      </c>
      <c r="Y231">
        <v>104</v>
      </c>
      <c r="Z231">
        <v>151</v>
      </c>
      <c r="AB231">
        <v>2024</v>
      </c>
      <c r="AC231">
        <v>-6.3000000000000096</v>
      </c>
    </row>
    <row r="232" spans="1:29" x14ac:dyDescent="0.45">
      <c r="A232" t="s">
        <v>166</v>
      </c>
      <c r="B232">
        <v>2.7</v>
      </c>
      <c r="C232" t="s">
        <v>114</v>
      </c>
      <c r="D232">
        <v>7.0891615281761994E-2</v>
      </c>
      <c r="E232">
        <v>7.0891615281761994E-2</v>
      </c>
      <c r="F232">
        <v>0.14518350711576899</v>
      </c>
      <c r="G232">
        <v>0.24126949703707801</v>
      </c>
      <c r="H232">
        <v>0.13205905867909301</v>
      </c>
      <c r="I232">
        <v>1527.85612158088</v>
      </c>
      <c r="J232" t="s">
        <v>114</v>
      </c>
      <c r="K232">
        <v>74.2</v>
      </c>
      <c r="L232">
        <v>3</v>
      </c>
      <c r="M232">
        <v>75.400000000000006</v>
      </c>
      <c r="N232">
        <v>2</v>
      </c>
      <c r="O232">
        <v>15.4</v>
      </c>
      <c r="P232">
        <v>11</v>
      </c>
      <c r="Q232">
        <v>16.600000000000001</v>
      </c>
      <c r="R232">
        <v>21</v>
      </c>
      <c r="S232">
        <v>101.1</v>
      </c>
      <c r="T232">
        <v>268</v>
      </c>
      <c r="U232">
        <v>99.4</v>
      </c>
      <c r="V232">
        <v>291</v>
      </c>
      <c r="W232">
        <v>102</v>
      </c>
      <c r="X232">
        <v>95</v>
      </c>
      <c r="Y232">
        <v>98.7</v>
      </c>
      <c r="Z232">
        <v>33</v>
      </c>
      <c r="AB232">
        <v>2024</v>
      </c>
      <c r="AC232">
        <v>-0.90000000000000602</v>
      </c>
    </row>
    <row r="233" spans="1:29" x14ac:dyDescent="0.45">
      <c r="A233" t="s">
        <v>379</v>
      </c>
      <c r="B233">
        <v>2.7</v>
      </c>
      <c r="C233" t="s">
        <v>175</v>
      </c>
      <c r="D233">
        <v>-1.3582833487985599</v>
      </c>
      <c r="E233">
        <v>-1.3582833487985599</v>
      </c>
      <c r="F233">
        <v>-1.6263439295450699</v>
      </c>
      <c r="G233">
        <v>-1.21880010438731</v>
      </c>
      <c r="H233">
        <v>-1.3904276828823801</v>
      </c>
      <c r="I233">
        <v>1264.35172878513</v>
      </c>
      <c r="J233" t="s">
        <v>175</v>
      </c>
      <c r="K233">
        <v>66.900000000000006</v>
      </c>
      <c r="L233">
        <v>227</v>
      </c>
      <c r="M233">
        <v>68</v>
      </c>
      <c r="N233">
        <v>207</v>
      </c>
      <c r="O233">
        <v>18.5</v>
      </c>
      <c r="P233">
        <v>298</v>
      </c>
      <c r="Q233">
        <v>16.8</v>
      </c>
      <c r="R233">
        <v>34</v>
      </c>
      <c r="S233">
        <v>96.9</v>
      </c>
      <c r="T233">
        <v>324</v>
      </c>
      <c r="U233">
        <v>96.5</v>
      </c>
      <c r="V233">
        <v>327</v>
      </c>
      <c r="W233">
        <v>117.5</v>
      </c>
      <c r="X233">
        <v>357</v>
      </c>
      <c r="Y233">
        <v>117.1</v>
      </c>
      <c r="Z233">
        <v>358</v>
      </c>
      <c r="AB233">
        <v>2024</v>
      </c>
      <c r="AC233">
        <v>-20.6</v>
      </c>
    </row>
    <row r="234" spans="1:29" x14ac:dyDescent="0.45">
      <c r="A234" t="s">
        <v>234</v>
      </c>
      <c r="B234">
        <v>2.7</v>
      </c>
      <c r="C234" t="s">
        <v>175</v>
      </c>
      <c r="D234">
        <v>-0.158482144385451</v>
      </c>
      <c r="E234">
        <v>-0.158482144385451</v>
      </c>
      <c r="F234">
        <v>-0.57788098770671203</v>
      </c>
      <c r="G234">
        <v>-0.47786926187343898</v>
      </c>
      <c r="H234">
        <v>-0.34317863458776299</v>
      </c>
      <c r="I234">
        <v>1445.60435781872</v>
      </c>
      <c r="J234" t="s">
        <v>175</v>
      </c>
      <c r="K234">
        <v>67.5</v>
      </c>
      <c r="L234">
        <v>174</v>
      </c>
      <c r="M234">
        <v>68.5</v>
      </c>
      <c r="N234">
        <v>172</v>
      </c>
      <c r="O234">
        <v>17.3</v>
      </c>
      <c r="P234">
        <v>155</v>
      </c>
      <c r="Q234">
        <v>17.600000000000001</v>
      </c>
      <c r="R234">
        <v>210</v>
      </c>
      <c r="S234">
        <v>106.1</v>
      </c>
      <c r="T234">
        <v>178</v>
      </c>
      <c r="U234">
        <v>108.3</v>
      </c>
      <c r="V234">
        <v>112</v>
      </c>
      <c r="W234">
        <v>108.9</v>
      </c>
      <c r="X234">
        <v>231</v>
      </c>
      <c r="Y234">
        <v>106.8</v>
      </c>
      <c r="Z234">
        <v>224</v>
      </c>
      <c r="AB234">
        <v>2024</v>
      </c>
      <c r="AC234">
        <v>-2.80000000000001</v>
      </c>
    </row>
    <row r="235" spans="1:29" x14ac:dyDescent="0.45">
      <c r="A235" t="s">
        <v>222</v>
      </c>
      <c r="B235">
        <v>2.7</v>
      </c>
      <c r="C235" t="s">
        <v>106</v>
      </c>
      <c r="D235">
        <v>-0.414322107091189</v>
      </c>
      <c r="E235">
        <v>-0.414322107091189</v>
      </c>
      <c r="F235">
        <v>-4.5310599981703198E-2</v>
      </c>
      <c r="G235">
        <v>-0.14009196602152901</v>
      </c>
      <c r="H235">
        <v>-0.25351169504640197</v>
      </c>
      <c r="I235">
        <v>1461.1234633798399</v>
      </c>
      <c r="J235" t="s">
        <v>106</v>
      </c>
      <c r="K235">
        <v>68.3</v>
      </c>
      <c r="L235">
        <v>135</v>
      </c>
      <c r="M235">
        <v>68.599999999999994</v>
      </c>
      <c r="N235">
        <v>166</v>
      </c>
      <c r="O235">
        <v>17.5</v>
      </c>
      <c r="P235">
        <v>173</v>
      </c>
      <c r="Q235">
        <v>17.600000000000001</v>
      </c>
      <c r="R235">
        <v>206</v>
      </c>
      <c r="S235">
        <v>100.9</v>
      </c>
      <c r="T235">
        <v>271</v>
      </c>
      <c r="U235">
        <v>99</v>
      </c>
      <c r="V235">
        <v>296</v>
      </c>
      <c r="W235">
        <v>103.6</v>
      </c>
      <c r="X235">
        <v>124</v>
      </c>
      <c r="Y235">
        <v>103.2</v>
      </c>
      <c r="Z235">
        <v>124</v>
      </c>
      <c r="AB235">
        <v>2024</v>
      </c>
      <c r="AC235">
        <v>-2.69999999999999</v>
      </c>
    </row>
    <row r="236" spans="1:29" x14ac:dyDescent="0.45">
      <c r="A236" t="s">
        <v>183</v>
      </c>
      <c r="B236">
        <v>2.7</v>
      </c>
      <c r="C236" t="s">
        <v>143</v>
      </c>
      <c r="D236">
        <v>4.4425412243237698E-2</v>
      </c>
      <c r="E236">
        <v>4.4425412243237698E-2</v>
      </c>
      <c r="F236">
        <v>1.8076009237925201E-2</v>
      </c>
      <c r="G236">
        <v>-3.11315480047843E-2</v>
      </c>
      <c r="H236">
        <v>1.89488214299041E-2</v>
      </c>
      <c r="I236">
        <v>1508.2795672689799</v>
      </c>
      <c r="J236" t="s">
        <v>143</v>
      </c>
      <c r="K236">
        <v>67.099999999999994</v>
      </c>
      <c r="L236">
        <v>209</v>
      </c>
      <c r="M236">
        <v>68.2</v>
      </c>
      <c r="N236">
        <v>196</v>
      </c>
      <c r="O236">
        <v>17.8</v>
      </c>
      <c r="P236">
        <v>221</v>
      </c>
      <c r="Q236">
        <v>17.3</v>
      </c>
      <c r="R236">
        <v>130</v>
      </c>
      <c r="S236">
        <v>103.4</v>
      </c>
      <c r="T236">
        <v>229</v>
      </c>
      <c r="U236">
        <v>103</v>
      </c>
      <c r="V236">
        <v>232</v>
      </c>
      <c r="W236">
        <v>104.4</v>
      </c>
      <c r="X236">
        <v>138</v>
      </c>
      <c r="Y236">
        <v>103.5</v>
      </c>
      <c r="Z236">
        <v>138</v>
      </c>
      <c r="AB236">
        <v>2024</v>
      </c>
      <c r="AC236">
        <v>-1</v>
      </c>
    </row>
    <row r="237" spans="1:29" x14ac:dyDescent="0.45">
      <c r="A237" t="s">
        <v>359</v>
      </c>
      <c r="B237">
        <v>2.7</v>
      </c>
      <c r="C237" t="s">
        <v>230</v>
      </c>
      <c r="D237">
        <v>-1.21713026592644</v>
      </c>
      <c r="E237">
        <v>-1.21713026592644</v>
      </c>
      <c r="F237">
        <v>-1.4454445457929801</v>
      </c>
      <c r="G237">
        <v>-0.772062390518651</v>
      </c>
      <c r="H237">
        <v>-1.16294186704113</v>
      </c>
      <c r="I237">
        <v>1303.7238363618601</v>
      </c>
      <c r="J237" t="s">
        <v>230</v>
      </c>
      <c r="K237">
        <v>66.099999999999994</v>
      </c>
      <c r="L237">
        <v>270</v>
      </c>
      <c r="M237">
        <v>67.099999999999994</v>
      </c>
      <c r="N237">
        <v>262</v>
      </c>
      <c r="O237">
        <v>18.8</v>
      </c>
      <c r="P237">
        <v>318</v>
      </c>
      <c r="Q237">
        <v>16.899999999999999</v>
      </c>
      <c r="R237">
        <v>44</v>
      </c>
      <c r="S237">
        <v>90.5</v>
      </c>
      <c r="T237">
        <v>358</v>
      </c>
      <c r="U237">
        <v>90.1</v>
      </c>
      <c r="V237">
        <v>359</v>
      </c>
      <c r="W237">
        <v>113.4</v>
      </c>
      <c r="X237">
        <v>326</v>
      </c>
      <c r="Y237">
        <v>110.9</v>
      </c>
      <c r="Z237">
        <v>314</v>
      </c>
      <c r="AB237">
        <v>2024</v>
      </c>
      <c r="AC237">
        <v>-22.9</v>
      </c>
    </row>
    <row r="238" spans="1:29" x14ac:dyDescent="0.45">
      <c r="A238" t="s">
        <v>156</v>
      </c>
      <c r="B238">
        <v>2.7</v>
      </c>
      <c r="C238" t="s">
        <v>52</v>
      </c>
      <c r="D238">
        <v>0.31790951030799097</v>
      </c>
      <c r="E238">
        <v>0.31790951030799097</v>
      </c>
      <c r="F238">
        <v>0.161536095868268</v>
      </c>
      <c r="G238">
        <v>3.4244702805262699E-2</v>
      </c>
      <c r="H238">
        <v>0.207899954822378</v>
      </c>
      <c r="I238">
        <v>1540.98228468088</v>
      </c>
      <c r="J238" t="s">
        <v>52</v>
      </c>
      <c r="K238">
        <v>68.8</v>
      </c>
      <c r="L238">
        <v>106</v>
      </c>
      <c r="M238">
        <v>69</v>
      </c>
      <c r="N238">
        <v>143</v>
      </c>
      <c r="O238">
        <v>17.2</v>
      </c>
      <c r="P238">
        <v>128</v>
      </c>
      <c r="Q238">
        <v>17.600000000000001</v>
      </c>
      <c r="R238">
        <v>212</v>
      </c>
      <c r="S238">
        <v>106.7</v>
      </c>
      <c r="T238">
        <v>166</v>
      </c>
      <c r="U238">
        <v>104.1</v>
      </c>
      <c r="V238">
        <v>208</v>
      </c>
      <c r="W238">
        <v>110.5</v>
      </c>
      <c r="X238">
        <v>261</v>
      </c>
      <c r="Y238">
        <v>111.7</v>
      </c>
      <c r="Z238">
        <v>324</v>
      </c>
      <c r="AB238">
        <v>2024</v>
      </c>
      <c r="AC238">
        <v>-3.8</v>
      </c>
    </row>
    <row r="239" spans="1:29" x14ac:dyDescent="0.45">
      <c r="A239" t="s">
        <v>161</v>
      </c>
      <c r="B239">
        <v>2.7</v>
      </c>
      <c r="C239" t="s">
        <v>52</v>
      </c>
      <c r="D239">
        <v>0.30908744262848398</v>
      </c>
      <c r="E239">
        <v>0.30908744262848398</v>
      </c>
      <c r="F239">
        <v>-2.6428328991250499E-2</v>
      </c>
      <c r="G239">
        <v>0.14320512082200801</v>
      </c>
      <c r="H239">
        <v>0.18373791927193101</v>
      </c>
      <c r="I239">
        <v>1536.8004403779901</v>
      </c>
      <c r="J239" t="s">
        <v>52</v>
      </c>
      <c r="K239">
        <v>65.7</v>
      </c>
      <c r="L239">
        <v>286</v>
      </c>
      <c r="M239">
        <v>65.8</v>
      </c>
      <c r="N239">
        <v>317</v>
      </c>
      <c r="O239">
        <v>17.7</v>
      </c>
      <c r="P239">
        <v>200</v>
      </c>
      <c r="Q239">
        <v>18.600000000000001</v>
      </c>
      <c r="R239">
        <v>356</v>
      </c>
      <c r="S239">
        <v>105.7</v>
      </c>
      <c r="T239">
        <v>189</v>
      </c>
      <c r="U239">
        <v>102.7</v>
      </c>
      <c r="V239">
        <v>235</v>
      </c>
      <c r="W239">
        <v>101.4</v>
      </c>
      <c r="X239">
        <v>86</v>
      </c>
      <c r="Y239">
        <v>102</v>
      </c>
      <c r="Z239">
        <v>94</v>
      </c>
      <c r="AB239">
        <v>2024</v>
      </c>
      <c r="AC239">
        <v>4.3</v>
      </c>
    </row>
    <row r="240" spans="1:29" x14ac:dyDescent="0.45">
      <c r="A240" t="s">
        <v>380</v>
      </c>
      <c r="B240">
        <v>2.7</v>
      </c>
      <c r="C240" t="s">
        <v>287</v>
      </c>
      <c r="D240">
        <v>-1.36710541647807</v>
      </c>
      <c r="E240">
        <v>-1.36710541647807</v>
      </c>
      <c r="F240">
        <v>-1.4547772663351499</v>
      </c>
      <c r="G240">
        <v>-1.36044864780907</v>
      </c>
      <c r="H240">
        <v>-1.3873591867750901</v>
      </c>
      <c r="I240">
        <v>1264.8828087489001</v>
      </c>
      <c r="J240" t="s">
        <v>287</v>
      </c>
      <c r="K240">
        <v>70.8</v>
      </c>
      <c r="L240">
        <v>40</v>
      </c>
      <c r="M240">
        <v>72.2</v>
      </c>
      <c r="N240">
        <v>25</v>
      </c>
      <c r="O240">
        <v>16.399999999999999</v>
      </c>
      <c r="P240">
        <v>54</v>
      </c>
      <c r="Q240">
        <v>16.7</v>
      </c>
      <c r="R240">
        <v>24</v>
      </c>
      <c r="S240">
        <v>94.7</v>
      </c>
      <c r="T240">
        <v>341</v>
      </c>
      <c r="U240">
        <v>95.3</v>
      </c>
      <c r="V240">
        <v>335</v>
      </c>
      <c r="W240">
        <v>111.2</v>
      </c>
      <c r="X240">
        <v>283</v>
      </c>
      <c r="Y240">
        <v>106.8</v>
      </c>
      <c r="Z240">
        <v>226</v>
      </c>
      <c r="AB240">
        <v>2024</v>
      </c>
      <c r="AC240">
        <v>-16.5</v>
      </c>
    </row>
    <row r="241" spans="1:29" x14ac:dyDescent="0.45">
      <c r="A241" t="s">
        <v>336</v>
      </c>
      <c r="B241">
        <v>2.7</v>
      </c>
      <c r="C241" t="s">
        <v>129</v>
      </c>
      <c r="D241">
        <v>-0.96129030322069697</v>
      </c>
      <c r="E241">
        <v>-0.96129030322069697</v>
      </c>
      <c r="F241">
        <v>-0.84078724886566203</v>
      </c>
      <c r="G241">
        <v>-1.1425278117755799</v>
      </c>
      <c r="H241">
        <v>-0.97647391677065998</v>
      </c>
      <c r="I241">
        <v>1335.99677685492</v>
      </c>
      <c r="J241" t="s">
        <v>129</v>
      </c>
      <c r="K241">
        <v>67.3</v>
      </c>
      <c r="L241">
        <v>194</v>
      </c>
      <c r="M241">
        <v>68.3</v>
      </c>
      <c r="N241">
        <v>192</v>
      </c>
      <c r="O241">
        <v>18.399999999999999</v>
      </c>
      <c r="P241">
        <v>291</v>
      </c>
      <c r="Q241">
        <v>16.8</v>
      </c>
      <c r="R241">
        <v>35</v>
      </c>
      <c r="S241">
        <v>100.1</v>
      </c>
      <c r="T241">
        <v>288</v>
      </c>
      <c r="U241">
        <v>98</v>
      </c>
      <c r="V241">
        <v>309</v>
      </c>
      <c r="W241">
        <v>110.7</v>
      </c>
      <c r="X241">
        <v>265</v>
      </c>
      <c r="Y241">
        <v>109.4</v>
      </c>
      <c r="Z241">
        <v>285</v>
      </c>
      <c r="AB241">
        <v>2024</v>
      </c>
      <c r="AC241">
        <v>-10.6</v>
      </c>
    </row>
    <row r="242" spans="1:29" x14ac:dyDescent="0.45">
      <c r="A242" t="s">
        <v>341</v>
      </c>
      <c r="B242">
        <v>2.7</v>
      </c>
      <c r="C242" t="s">
        <v>175</v>
      </c>
      <c r="D242">
        <v>-1.01422270929775</v>
      </c>
      <c r="E242">
        <v>-1.01422270929775</v>
      </c>
      <c r="F242">
        <v>-0.96679252805411098</v>
      </c>
      <c r="G242">
        <v>-0.84833468313037197</v>
      </c>
      <c r="H242">
        <v>-0.96089315744499404</v>
      </c>
      <c r="I242">
        <v>1338.6934167752099</v>
      </c>
      <c r="J242" t="s">
        <v>175</v>
      </c>
      <c r="K242">
        <v>63.7</v>
      </c>
      <c r="L242">
        <v>345</v>
      </c>
      <c r="M242">
        <v>64.900000000000006</v>
      </c>
      <c r="N242">
        <v>341</v>
      </c>
      <c r="O242">
        <v>19.600000000000001</v>
      </c>
      <c r="P242">
        <v>348</v>
      </c>
      <c r="Q242">
        <v>17.3</v>
      </c>
      <c r="R242">
        <v>144</v>
      </c>
      <c r="S242">
        <v>104</v>
      </c>
      <c r="T242">
        <v>221</v>
      </c>
      <c r="U242">
        <v>104.8</v>
      </c>
      <c r="V242">
        <v>189</v>
      </c>
      <c r="W242">
        <v>109</v>
      </c>
      <c r="X242">
        <v>239</v>
      </c>
      <c r="Y242">
        <v>107</v>
      </c>
      <c r="Z242">
        <v>232</v>
      </c>
      <c r="AB242">
        <v>2024</v>
      </c>
      <c r="AC242">
        <v>-5</v>
      </c>
    </row>
    <row r="243" spans="1:29" x14ac:dyDescent="0.45">
      <c r="A243" t="s">
        <v>180</v>
      </c>
      <c r="B243">
        <v>2.7</v>
      </c>
      <c r="C243" t="s">
        <v>61</v>
      </c>
      <c r="D243">
        <v>-2.61511291928276E-2</v>
      </c>
      <c r="E243">
        <v>-2.61511291928276E-2</v>
      </c>
      <c r="F243">
        <v>0.23482460413360801</v>
      </c>
      <c r="G243">
        <v>-0.28174050944329798</v>
      </c>
      <c r="H243">
        <v>-2.4804540923836299E-2</v>
      </c>
      <c r="I243">
        <v>1500.7069540796099</v>
      </c>
      <c r="J243" t="s">
        <v>61</v>
      </c>
      <c r="K243">
        <v>71.099999999999994</v>
      </c>
      <c r="L243">
        <v>34</v>
      </c>
      <c r="M243">
        <v>72</v>
      </c>
      <c r="N243">
        <v>32</v>
      </c>
      <c r="O243">
        <v>16.600000000000001</v>
      </c>
      <c r="P243">
        <v>68</v>
      </c>
      <c r="Q243">
        <v>16.8</v>
      </c>
      <c r="R243">
        <v>33</v>
      </c>
      <c r="S243">
        <v>109.5</v>
      </c>
      <c r="T243">
        <v>109</v>
      </c>
      <c r="U243">
        <v>106</v>
      </c>
      <c r="V243">
        <v>160</v>
      </c>
      <c r="W243">
        <v>104.2</v>
      </c>
      <c r="X243">
        <v>136</v>
      </c>
      <c r="Y243">
        <v>103.6</v>
      </c>
      <c r="Z243">
        <v>140</v>
      </c>
      <c r="AB243">
        <v>2024</v>
      </c>
      <c r="AC243">
        <v>5.3</v>
      </c>
    </row>
    <row r="244" spans="1:29" x14ac:dyDescent="0.45">
      <c r="A244" t="s">
        <v>296</v>
      </c>
      <c r="B244">
        <v>2.7</v>
      </c>
      <c r="C244" t="s">
        <v>287</v>
      </c>
      <c r="D244">
        <v>-0.78484894963053298</v>
      </c>
      <c r="E244">
        <v>-0.78484894963053298</v>
      </c>
      <c r="F244">
        <v>-0.48725512153195499</v>
      </c>
      <c r="G244">
        <v>-0.78295843232032503</v>
      </c>
      <c r="H244">
        <v>-0.70997786327833701</v>
      </c>
      <c r="I244">
        <v>1382.1205813131</v>
      </c>
      <c r="J244" t="s">
        <v>287</v>
      </c>
      <c r="K244">
        <v>68.099999999999994</v>
      </c>
      <c r="L244">
        <v>144</v>
      </c>
      <c r="M244">
        <v>69.2</v>
      </c>
      <c r="N244">
        <v>131</v>
      </c>
      <c r="O244">
        <v>18</v>
      </c>
      <c r="P244">
        <v>240</v>
      </c>
      <c r="Q244">
        <v>16.7</v>
      </c>
      <c r="R244">
        <v>25</v>
      </c>
      <c r="S244">
        <v>98.9</v>
      </c>
      <c r="T244">
        <v>303</v>
      </c>
      <c r="U244">
        <v>99.4</v>
      </c>
      <c r="V244">
        <v>292</v>
      </c>
      <c r="W244">
        <v>106.7</v>
      </c>
      <c r="X244">
        <v>185</v>
      </c>
      <c r="Y244">
        <v>102.3</v>
      </c>
      <c r="Z244">
        <v>100</v>
      </c>
      <c r="AB244">
        <v>2024</v>
      </c>
      <c r="AC244">
        <v>-7.8</v>
      </c>
    </row>
    <row r="245" spans="1:29" x14ac:dyDescent="0.45">
      <c r="A245" t="s">
        <v>202</v>
      </c>
      <c r="B245">
        <v>2.6</v>
      </c>
      <c r="C245" t="s">
        <v>143</v>
      </c>
      <c r="D245">
        <v>-0.14083800902643401</v>
      </c>
      <c r="E245">
        <v>-0.14083800902643401</v>
      </c>
      <c r="F245">
        <v>-0.208032409938193</v>
      </c>
      <c r="G245">
        <v>7.7828870011960705E-2</v>
      </c>
      <c r="H245">
        <v>-0.10296988949477499</v>
      </c>
      <c r="I245">
        <v>1487.17848637569</v>
      </c>
      <c r="J245" t="s">
        <v>143</v>
      </c>
      <c r="K245">
        <v>64.900000000000006</v>
      </c>
      <c r="L245">
        <v>320</v>
      </c>
      <c r="M245">
        <v>66.3</v>
      </c>
      <c r="N245">
        <v>294</v>
      </c>
      <c r="O245">
        <v>18.8</v>
      </c>
      <c r="P245">
        <v>319</v>
      </c>
      <c r="Q245">
        <v>17.399999999999999</v>
      </c>
      <c r="R245">
        <v>147</v>
      </c>
      <c r="S245">
        <v>109.2</v>
      </c>
      <c r="T245">
        <v>118</v>
      </c>
      <c r="U245">
        <v>109.6</v>
      </c>
      <c r="V245">
        <v>91</v>
      </c>
      <c r="W245">
        <v>107.5</v>
      </c>
      <c r="X245">
        <v>202</v>
      </c>
      <c r="Y245">
        <v>105.9</v>
      </c>
      <c r="Z245">
        <v>203</v>
      </c>
      <c r="AB245">
        <v>2024</v>
      </c>
      <c r="AC245">
        <v>1.7</v>
      </c>
    </row>
    <row r="246" spans="1:29" x14ac:dyDescent="0.45">
      <c r="A246" t="s">
        <v>352</v>
      </c>
      <c r="B246">
        <v>2.6</v>
      </c>
      <c r="C246" t="s">
        <v>114</v>
      </c>
      <c r="D246">
        <v>-1.0230447769772499</v>
      </c>
      <c r="E246">
        <v>-1.0230447769772499</v>
      </c>
      <c r="F246">
        <v>-1.3099981311093101</v>
      </c>
      <c r="G246">
        <v>-1.0880476027672099</v>
      </c>
      <c r="H246">
        <v>-1.11103382195776</v>
      </c>
      <c r="I246">
        <v>1312.70782126466</v>
      </c>
      <c r="J246" t="s">
        <v>114</v>
      </c>
      <c r="K246">
        <v>66.3</v>
      </c>
      <c r="L246">
        <v>257</v>
      </c>
      <c r="M246">
        <v>68.099999999999994</v>
      </c>
      <c r="N246">
        <v>201</v>
      </c>
      <c r="O246">
        <v>17.899999999999999</v>
      </c>
      <c r="P246">
        <v>232</v>
      </c>
      <c r="Q246">
        <v>17.100000000000001</v>
      </c>
      <c r="R246">
        <v>74</v>
      </c>
      <c r="S246">
        <v>102.5</v>
      </c>
      <c r="T246">
        <v>245</v>
      </c>
      <c r="U246">
        <v>101.5</v>
      </c>
      <c r="V246">
        <v>258</v>
      </c>
      <c r="W246">
        <v>111.5</v>
      </c>
      <c r="X246">
        <v>289</v>
      </c>
      <c r="Y246">
        <v>107.4</v>
      </c>
      <c r="Z246">
        <v>242</v>
      </c>
      <c r="AB246">
        <v>2024</v>
      </c>
      <c r="AC246">
        <v>-9</v>
      </c>
    </row>
    <row r="247" spans="1:29" x14ac:dyDescent="0.45">
      <c r="A247" t="s">
        <v>112</v>
      </c>
      <c r="B247">
        <v>2.6</v>
      </c>
      <c r="C247" t="s">
        <v>13</v>
      </c>
      <c r="D247">
        <v>0.74136875892438603</v>
      </c>
      <c r="E247">
        <v>0.74136875892438603</v>
      </c>
      <c r="F247">
        <v>0.71174198262359401</v>
      </c>
      <c r="G247">
        <v>0.61173491829401105</v>
      </c>
      <c r="H247">
        <v>0.701553604691594</v>
      </c>
      <c r="I247">
        <v>1626.4213901319999</v>
      </c>
      <c r="J247" t="s">
        <v>13</v>
      </c>
      <c r="K247">
        <v>69.2</v>
      </c>
      <c r="L247">
        <v>85</v>
      </c>
      <c r="M247">
        <v>69.7</v>
      </c>
      <c r="N247">
        <v>103</v>
      </c>
      <c r="O247">
        <v>16.5</v>
      </c>
      <c r="P247">
        <v>57</v>
      </c>
      <c r="Q247">
        <v>18</v>
      </c>
      <c r="R247">
        <v>307</v>
      </c>
      <c r="S247">
        <v>109.8</v>
      </c>
      <c r="T247">
        <v>107</v>
      </c>
      <c r="U247">
        <v>108.6</v>
      </c>
      <c r="V247">
        <v>109</v>
      </c>
      <c r="W247">
        <v>104.1</v>
      </c>
      <c r="X247">
        <v>134</v>
      </c>
      <c r="Y247">
        <v>103.8</v>
      </c>
      <c r="Z247">
        <v>143</v>
      </c>
      <c r="AB247">
        <v>2024</v>
      </c>
      <c r="AC247">
        <v>5.7</v>
      </c>
    </row>
    <row r="248" spans="1:29" x14ac:dyDescent="0.45">
      <c r="A248" t="s">
        <v>92</v>
      </c>
      <c r="B248">
        <v>2.6</v>
      </c>
      <c r="C248" t="s">
        <v>13</v>
      </c>
      <c r="D248">
        <v>0.86487770643750095</v>
      </c>
      <c r="E248">
        <v>0.86487770643750095</v>
      </c>
      <c r="F248">
        <v>0.89832411683165703</v>
      </c>
      <c r="G248">
        <v>0.93861617234424699</v>
      </c>
      <c r="H248">
        <v>0.89167392551272695</v>
      </c>
      <c r="I248">
        <v>1659.3264646581199</v>
      </c>
      <c r="J248" t="s">
        <v>13</v>
      </c>
      <c r="K248">
        <v>67.400000000000006</v>
      </c>
      <c r="L248">
        <v>193</v>
      </c>
      <c r="M248">
        <v>68</v>
      </c>
      <c r="N248">
        <v>208</v>
      </c>
      <c r="O248">
        <v>17.899999999999999</v>
      </c>
      <c r="P248">
        <v>224</v>
      </c>
      <c r="Q248">
        <v>17.7</v>
      </c>
      <c r="R248">
        <v>235</v>
      </c>
      <c r="S248">
        <v>110.5</v>
      </c>
      <c r="T248">
        <v>100</v>
      </c>
      <c r="U248">
        <v>111.7</v>
      </c>
      <c r="V248">
        <v>47</v>
      </c>
      <c r="W248">
        <v>98.4</v>
      </c>
      <c r="X248">
        <v>37</v>
      </c>
      <c r="Y248">
        <v>97.3</v>
      </c>
      <c r="Z248">
        <v>17</v>
      </c>
      <c r="AB248">
        <v>2024</v>
      </c>
      <c r="AC248">
        <v>12.1</v>
      </c>
    </row>
    <row r="249" spans="1:29" x14ac:dyDescent="0.45">
      <c r="A249" t="s">
        <v>174</v>
      </c>
      <c r="B249">
        <v>2.6</v>
      </c>
      <c r="C249" t="s">
        <v>175</v>
      </c>
      <c r="D249">
        <v>0.150290224397336</v>
      </c>
      <c r="E249">
        <v>0.150290224397336</v>
      </c>
      <c r="F249">
        <v>-0.13518659606449401</v>
      </c>
      <c r="G249">
        <v>0.121413037218659</v>
      </c>
      <c r="H249">
        <v>7.1701722487209199E-2</v>
      </c>
      <c r="I249">
        <v>1517.4097756194701</v>
      </c>
      <c r="J249" t="s">
        <v>175</v>
      </c>
      <c r="K249">
        <v>70.900000000000006</v>
      </c>
      <c r="L249">
        <v>36</v>
      </c>
      <c r="M249">
        <v>71.8</v>
      </c>
      <c r="N249">
        <v>36</v>
      </c>
      <c r="O249">
        <v>16.100000000000001</v>
      </c>
      <c r="P249">
        <v>36</v>
      </c>
      <c r="Q249">
        <v>17.3</v>
      </c>
      <c r="R249">
        <v>142</v>
      </c>
      <c r="S249">
        <v>104.9</v>
      </c>
      <c r="T249">
        <v>204</v>
      </c>
      <c r="U249">
        <v>108.2</v>
      </c>
      <c r="V249">
        <v>115</v>
      </c>
      <c r="W249">
        <v>104.1</v>
      </c>
      <c r="X249">
        <v>132</v>
      </c>
      <c r="Y249">
        <v>100.8</v>
      </c>
      <c r="Z249">
        <v>66</v>
      </c>
      <c r="AB249">
        <v>2024</v>
      </c>
      <c r="AC249">
        <v>0.80000000000001104</v>
      </c>
    </row>
    <row r="250" spans="1:29" x14ac:dyDescent="0.45">
      <c r="A250" t="s">
        <v>245</v>
      </c>
      <c r="B250">
        <v>2.6</v>
      </c>
      <c r="C250" t="s">
        <v>55</v>
      </c>
      <c r="D250">
        <v>-0.48489864852725401</v>
      </c>
      <c r="E250">
        <v>-0.48489864852725401</v>
      </c>
      <c r="F250">
        <v>-0.29856793031873702</v>
      </c>
      <c r="G250">
        <v>-0.27084446764162301</v>
      </c>
      <c r="H250">
        <v>-0.38480242375371698</v>
      </c>
      <c r="I250">
        <v>1438.40032050883</v>
      </c>
      <c r="J250" t="s">
        <v>55</v>
      </c>
      <c r="K250">
        <v>65.900000000000006</v>
      </c>
      <c r="L250">
        <v>274</v>
      </c>
      <c r="M250">
        <v>67.599999999999994</v>
      </c>
      <c r="N250">
        <v>235</v>
      </c>
      <c r="O250">
        <v>18.100000000000001</v>
      </c>
      <c r="P250">
        <v>256</v>
      </c>
      <c r="Q250">
        <v>17.2</v>
      </c>
      <c r="R250">
        <v>113</v>
      </c>
      <c r="S250">
        <v>106.6</v>
      </c>
      <c r="T250">
        <v>169</v>
      </c>
      <c r="U250">
        <v>103.8</v>
      </c>
      <c r="V250">
        <v>214</v>
      </c>
      <c r="W250">
        <v>111.7</v>
      </c>
      <c r="X250">
        <v>294</v>
      </c>
      <c r="Y250">
        <v>111.6</v>
      </c>
      <c r="Z250">
        <v>322</v>
      </c>
      <c r="AB250">
        <v>2024</v>
      </c>
      <c r="AC250">
        <v>-5.1000000000000103</v>
      </c>
    </row>
    <row r="251" spans="1:29" x14ac:dyDescent="0.45">
      <c r="A251" t="s">
        <v>394</v>
      </c>
      <c r="B251">
        <v>2.6</v>
      </c>
      <c r="C251" t="s">
        <v>143</v>
      </c>
      <c r="D251">
        <v>-1.7993867327739701</v>
      </c>
      <c r="E251">
        <v>-1.7993867327739701</v>
      </c>
      <c r="F251">
        <v>-2.5297566987749298</v>
      </c>
      <c r="G251">
        <v>-1.37134468961075</v>
      </c>
      <c r="H251">
        <v>-1.8749687134834101</v>
      </c>
      <c r="I251">
        <v>1180.48978991386</v>
      </c>
      <c r="J251" t="s">
        <v>143</v>
      </c>
      <c r="K251">
        <v>74.7</v>
      </c>
      <c r="L251">
        <v>2</v>
      </c>
      <c r="M251">
        <v>74.599999999999994</v>
      </c>
      <c r="N251">
        <v>5</v>
      </c>
      <c r="O251">
        <v>15.6</v>
      </c>
      <c r="P251">
        <v>19</v>
      </c>
      <c r="Q251">
        <v>16.5</v>
      </c>
      <c r="R251">
        <v>14</v>
      </c>
      <c r="S251">
        <v>89.2</v>
      </c>
      <c r="T251">
        <v>360</v>
      </c>
      <c r="U251">
        <v>89</v>
      </c>
      <c r="V251">
        <v>360</v>
      </c>
      <c r="W251">
        <v>111.2</v>
      </c>
      <c r="X251">
        <v>284</v>
      </c>
      <c r="Y251">
        <v>113</v>
      </c>
      <c r="Z251">
        <v>338</v>
      </c>
      <c r="AB251">
        <v>2024</v>
      </c>
      <c r="AC251">
        <v>-22</v>
      </c>
    </row>
    <row r="252" spans="1:29" x14ac:dyDescent="0.45">
      <c r="A252" t="s">
        <v>221</v>
      </c>
      <c r="B252">
        <v>2.6</v>
      </c>
      <c r="C252" t="s">
        <v>129</v>
      </c>
      <c r="D252">
        <v>-0.17612627974446701</v>
      </c>
      <c r="E252">
        <v>-0.17612627974446701</v>
      </c>
      <c r="F252">
        <v>-0.35304644422899301</v>
      </c>
      <c r="G252">
        <v>-0.28174050944329798</v>
      </c>
      <c r="H252">
        <v>-0.24675987829030599</v>
      </c>
      <c r="I252">
        <v>1462.29203406491</v>
      </c>
      <c r="J252" t="s">
        <v>129</v>
      </c>
      <c r="K252">
        <v>69</v>
      </c>
      <c r="L252">
        <v>93</v>
      </c>
      <c r="M252">
        <v>70.2</v>
      </c>
      <c r="N252">
        <v>80</v>
      </c>
      <c r="O252">
        <v>16.899999999999999</v>
      </c>
      <c r="P252">
        <v>87</v>
      </c>
      <c r="Q252">
        <v>17.3</v>
      </c>
      <c r="R252">
        <v>131</v>
      </c>
      <c r="S252">
        <v>104.8</v>
      </c>
      <c r="T252">
        <v>206</v>
      </c>
      <c r="U252">
        <v>103.4</v>
      </c>
      <c r="V252">
        <v>221</v>
      </c>
      <c r="W252">
        <v>113.4</v>
      </c>
      <c r="X252">
        <v>329</v>
      </c>
      <c r="Y252">
        <v>111.9</v>
      </c>
      <c r="Z252">
        <v>329</v>
      </c>
      <c r="AB252">
        <v>2024</v>
      </c>
      <c r="AC252">
        <v>-8.6000000000000103</v>
      </c>
    </row>
    <row r="253" spans="1:29" x14ac:dyDescent="0.45">
      <c r="A253" t="s">
        <v>373</v>
      </c>
      <c r="B253">
        <v>2.6</v>
      </c>
      <c r="C253" t="s">
        <v>143</v>
      </c>
      <c r="D253">
        <v>-1.4112157548756099</v>
      </c>
      <c r="E253">
        <v>-1.4112157548756099</v>
      </c>
      <c r="F253">
        <v>-1.4092971935284799</v>
      </c>
      <c r="G253">
        <v>-1.16431989537893</v>
      </c>
      <c r="H253">
        <v>-1.3490121496646601</v>
      </c>
      <c r="I253">
        <v>1271.5197221967901</v>
      </c>
      <c r="J253" t="s">
        <v>143</v>
      </c>
      <c r="K253">
        <v>65.599999999999994</v>
      </c>
      <c r="L253">
        <v>299</v>
      </c>
      <c r="M253">
        <v>66.400000000000006</v>
      </c>
      <c r="N253">
        <v>287</v>
      </c>
      <c r="O253">
        <v>18.600000000000001</v>
      </c>
      <c r="P253">
        <v>307</v>
      </c>
      <c r="Q253">
        <v>17.2</v>
      </c>
      <c r="R253">
        <v>120</v>
      </c>
      <c r="S253">
        <v>103.1</v>
      </c>
      <c r="T253">
        <v>238</v>
      </c>
      <c r="U253">
        <v>103</v>
      </c>
      <c r="V253">
        <v>231</v>
      </c>
      <c r="W253">
        <v>110</v>
      </c>
      <c r="X253">
        <v>252</v>
      </c>
      <c r="Y253">
        <v>108.6</v>
      </c>
      <c r="Z253">
        <v>266</v>
      </c>
      <c r="AB253">
        <v>2024</v>
      </c>
      <c r="AC253">
        <v>-6.9000000000000101</v>
      </c>
    </row>
    <row r="254" spans="1:29" x14ac:dyDescent="0.45">
      <c r="A254" t="s">
        <v>368</v>
      </c>
      <c r="B254">
        <v>2.6</v>
      </c>
      <c r="C254" t="s">
        <v>304</v>
      </c>
      <c r="D254">
        <v>-1.36710541647807</v>
      </c>
      <c r="E254">
        <v>-1.36710541647807</v>
      </c>
      <c r="F254">
        <v>-1.27339904987374</v>
      </c>
      <c r="G254">
        <v>-1.18611197898228</v>
      </c>
      <c r="H254">
        <v>-1.2984304654530401</v>
      </c>
      <c r="I254">
        <v>1280.27414719171</v>
      </c>
      <c r="J254" t="s">
        <v>426</v>
      </c>
      <c r="K254">
        <v>64.599999999999994</v>
      </c>
      <c r="L254">
        <v>331</v>
      </c>
      <c r="M254">
        <v>66.3</v>
      </c>
      <c r="N254">
        <v>290</v>
      </c>
      <c r="O254">
        <v>18.100000000000001</v>
      </c>
      <c r="P254">
        <v>251</v>
      </c>
      <c r="Q254">
        <v>17.8</v>
      </c>
      <c r="R254">
        <v>252</v>
      </c>
      <c r="S254">
        <v>100.3</v>
      </c>
      <c r="T254">
        <v>281</v>
      </c>
      <c r="U254">
        <v>97.9</v>
      </c>
      <c r="V254">
        <v>310</v>
      </c>
      <c r="W254">
        <v>110.4</v>
      </c>
      <c r="X254">
        <v>258</v>
      </c>
      <c r="Y254">
        <v>107.6</v>
      </c>
      <c r="Z254">
        <v>247</v>
      </c>
      <c r="AB254">
        <v>2024</v>
      </c>
      <c r="AC254">
        <v>-10.1</v>
      </c>
    </row>
    <row r="255" spans="1:29" x14ac:dyDescent="0.45">
      <c r="A255" t="s">
        <v>314</v>
      </c>
      <c r="B255">
        <v>2.6</v>
      </c>
      <c r="C255" t="s">
        <v>287</v>
      </c>
      <c r="D255">
        <v>-0.76720481427151699</v>
      </c>
      <c r="E255">
        <v>-0.76720481427151699</v>
      </c>
      <c r="F255">
        <v>-0.72191025284059496</v>
      </c>
      <c r="G255">
        <v>-0.82654259952702303</v>
      </c>
      <c r="H255">
        <v>-0.77071562022766305</v>
      </c>
      <c r="I255">
        <v>1371.6083940291001</v>
      </c>
      <c r="J255" t="s">
        <v>287</v>
      </c>
      <c r="K255">
        <v>67.2</v>
      </c>
      <c r="L255">
        <v>198</v>
      </c>
      <c r="M255">
        <v>69.099999999999994</v>
      </c>
      <c r="N255">
        <v>137</v>
      </c>
      <c r="O255">
        <v>17</v>
      </c>
      <c r="P255">
        <v>99</v>
      </c>
      <c r="Q255">
        <v>17.600000000000001</v>
      </c>
      <c r="R255">
        <v>214</v>
      </c>
      <c r="S255">
        <v>93.1</v>
      </c>
      <c r="T255">
        <v>352</v>
      </c>
      <c r="U255">
        <v>94</v>
      </c>
      <c r="V255">
        <v>347</v>
      </c>
      <c r="W255">
        <v>105.3</v>
      </c>
      <c r="X255">
        <v>155</v>
      </c>
      <c r="Y255">
        <v>100.6</v>
      </c>
      <c r="Z255">
        <v>60</v>
      </c>
      <c r="AB255">
        <v>2024</v>
      </c>
      <c r="AC255">
        <v>-12.2</v>
      </c>
    </row>
    <row r="256" spans="1:29" x14ac:dyDescent="0.45">
      <c r="A256" t="s">
        <v>364</v>
      </c>
      <c r="B256">
        <v>2.6</v>
      </c>
      <c r="C256" t="s">
        <v>276</v>
      </c>
      <c r="D256">
        <v>-1.2435964689649599</v>
      </c>
      <c r="E256">
        <v>-1.2435964689649599</v>
      </c>
      <c r="F256">
        <v>-1.0661819362675</v>
      </c>
      <c r="G256">
        <v>-1.25148822979233</v>
      </c>
      <c r="H256">
        <v>-1.20121577599744</v>
      </c>
      <c r="I256">
        <v>1297.0995795692399</v>
      </c>
      <c r="J256" t="s">
        <v>276</v>
      </c>
      <c r="K256">
        <v>66.8</v>
      </c>
      <c r="L256">
        <v>234</v>
      </c>
      <c r="M256">
        <v>67.5</v>
      </c>
      <c r="N256">
        <v>242</v>
      </c>
      <c r="O256">
        <v>17.899999999999999</v>
      </c>
      <c r="P256">
        <v>228</v>
      </c>
      <c r="Q256">
        <v>17.5</v>
      </c>
      <c r="R256">
        <v>185</v>
      </c>
      <c r="S256">
        <v>96.1</v>
      </c>
      <c r="T256">
        <v>332</v>
      </c>
      <c r="U256">
        <v>96.5</v>
      </c>
      <c r="V256">
        <v>326</v>
      </c>
      <c r="W256">
        <v>109.9</v>
      </c>
      <c r="X256">
        <v>246</v>
      </c>
      <c r="Y256">
        <v>104.4</v>
      </c>
      <c r="Z256">
        <v>165</v>
      </c>
      <c r="AB256">
        <v>2024</v>
      </c>
      <c r="AC256">
        <v>-13.8</v>
      </c>
    </row>
    <row r="257" spans="1:29" x14ac:dyDescent="0.45">
      <c r="A257" t="s">
        <v>122</v>
      </c>
      <c r="B257">
        <v>2.6</v>
      </c>
      <c r="C257" t="s">
        <v>123</v>
      </c>
      <c r="D257">
        <v>0.45906259318012299</v>
      </c>
      <c r="E257">
        <v>0.45906259318012299</v>
      </c>
      <c r="F257">
        <v>0.70592371347629701</v>
      </c>
      <c r="G257">
        <v>0.55725470928563903</v>
      </c>
      <c r="H257">
        <v>0.545325902280546</v>
      </c>
      <c r="I257">
        <v>1599.3822805372099</v>
      </c>
      <c r="J257" t="s">
        <v>123</v>
      </c>
      <c r="K257">
        <v>68.8</v>
      </c>
      <c r="L257">
        <v>109</v>
      </c>
      <c r="M257">
        <v>68.8</v>
      </c>
      <c r="N257">
        <v>149</v>
      </c>
      <c r="O257">
        <v>18.100000000000001</v>
      </c>
      <c r="P257">
        <v>257</v>
      </c>
      <c r="Q257">
        <v>16.899999999999999</v>
      </c>
      <c r="R257">
        <v>46</v>
      </c>
      <c r="S257">
        <v>115.8</v>
      </c>
      <c r="T257">
        <v>36</v>
      </c>
      <c r="U257">
        <v>117.7</v>
      </c>
      <c r="V257">
        <v>8</v>
      </c>
      <c r="W257">
        <v>110.5</v>
      </c>
      <c r="X257">
        <v>260</v>
      </c>
      <c r="Y257">
        <v>107.4</v>
      </c>
      <c r="Z257">
        <v>243</v>
      </c>
      <c r="AB257">
        <v>2024</v>
      </c>
      <c r="AC257">
        <v>5.3</v>
      </c>
    </row>
    <row r="258" spans="1:29" x14ac:dyDescent="0.45">
      <c r="A258" t="s">
        <v>231</v>
      </c>
      <c r="B258">
        <v>2.6</v>
      </c>
      <c r="C258" t="s">
        <v>154</v>
      </c>
      <c r="D258">
        <v>-0.33492349797561399</v>
      </c>
      <c r="E258">
        <v>-0.33492349797561399</v>
      </c>
      <c r="F258">
        <v>-0.208303447320831</v>
      </c>
      <c r="G258">
        <v>-0.36890884385669398</v>
      </c>
      <c r="H258">
        <v>-0.31176482178218901</v>
      </c>
      <c r="I258">
        <v>1451.04130347005</v>
      </c>
      <c r="J258" t="s">
        <v>154</v>
      </c>
      <c r="K258">
        <v>63.9</v>
      </c>
      <c r="L258">
        <v>342</v>
      </c>
      <c r="M258">
        <v>65.5</v>
      </c>
      <c r="N258">
        <v>327</v>
      </c>
      <c r="O258">
        <v>19</v>
      </c>
      <c r="P258">
        <v>333</v>
      </c>
      <c r="Q258">
        <v>17.600000000000001</v>
      </c>
      <c r="R258">
        <v>192</v>
      </c>
      <c r="S258">
        <v>103.3</v>
      </c>
      <c r="T258">
        <v>232</v>
      </c>
      <c r="U258">
        <v>105.6</v>
      </c>
      <c r="V258">
        <v>169</v>
      </c>
      <c r="W258">
        <v>109</v>
      </c>
      <c r="X258">
        <v>236</v>
      </c>
      <c r="Y258">
        <v>109.2</v>
      </c>
      <c r="Z258">
        <v>277</v>
      </c>
      <c r="AB258">
        <v>2024</v>
      </c>
      <c r="AC258">
        <v>-5.7</v>
      </c>
    </row>
    <row r="259" spans="1:29" x14ac:dyDescent="0.45">
      <c r="A259" t="s">
        <v>172</v>
      </c>
      <c r="B259">
        <v>2.6</v>
      </c>
      <c r="C259" t="s">
        <v>143</v>
      </c>
      <c r="D259">
        <v>0.22086676583340201</v>
      </c>
      <c r="E259">
        <v>0.22086676583340201</v>
      </c>
      <c r="F259">
        <v>6.2444828775779899E-2</v>
      </c>
      <c r="G259">
        <v>-7.4715715211482306E-2</v>
      </c>
      <c r="H259">
        <v>0.107365661307775</v>
      </c>
      <c r="I259">
        <v>1523.5823118308399</v>
      </c>
      <c r="J259" t="s">
        <v>143</v>
      </c>
      <c r="K259">
        <v>67.099999999999994</v>
      </c>
      <c r="L259">
        <v>214</v>
      </c>
      <c r="M259">
        <v>68.2</v>
      </c>
      <c r="N259">
        <v>194</v>
      </c>
      <c r="O259">
        <v>17.3</v>
      </c>
      <c r="P259">
        <v>150</v>
      </c>
      <c r="Q259">
        <v>17.8</v>
      </c>
      <c r="R259">
        <v>256</v>
      </c>
      <c r="S259">
        <v>110.4</v>
      </c>
      <c r="T259">
        <v>101</v>
      </c>
      <c r="U259">
        <v>111.4</v>
      </c>
      <c r="V259">
        <v>51</v>
      </c>
      <c r="W259">
        <v>107.9</v>
      </c>
      <c r="X259">
        <v>208</v>
      </c>
      <c r="Y259">
        <v>106</v>
      </c>
      <c r="Z259">
        <v>207</v>
      </c>
      <c r="AB259">
        <v>2024</v>
      </c>
      <c r="AC259">
        <v>2.5</v>
      </c>
    </row>
    <row r="260" spans="1:29" x14ac:dyDescent="0.45">
      <c r="A260" t="s">
        <v>322</v>
      </c>
      <c r="B260">
        <v>2.6</v>
      </c>
      <c r="C260" t="s">
        <v>141</v>
      </c>
      <c r="D260">
        <v>-0.87306962642561403</v>
      </c>
      <c r="E260">
        <v>-0.87306962642561403</v>
      </c>
      <c r="F260">
        <v>-0.78685984430010203</v>
      </c>
      <c r="G260">
        <v>-0.772062390518651</v>
      </c>
      <c r="H260">
        <v>-0.82626537191749505</v>
      </c>
      <c r="I260">
        <v>1361.99412075538</v>
      </c>
      <c r="J260" t="s">
        <v>141</v>
      </c>
      <c r="K260">
        <v>67.5</v>
      </c>
      <c r="L260">
        <v>176</v>
      </c>
      <c r="M260">
        <v>67.5</v>
      </c>
      <c r="N260">
        <v>238</v>
      </c>
      <c r="O260">
        <v>17.600000000000001</v>
      </c>
      <c r="P260">
        <v>186</v>
      </c>
      <c r="Q260">
        <v>17.899999999999999</v>
      </c>
      <c r="R260">
        <v>268</v>
      </c>
      <c r="S260">
        <v>101.8</v>
      </c>
      <c r="T260">
        <v>257</v>
      </c>
      <c r="U260">
        <v>104.2</v>
      </c>
      <c r="V260">
        <v>205</v>
      </c>
      <c r="W260">
        <v>115.1</v>
      </c>
      <c r="X260">
        <v>346</v>
      </c>
      <c r="Y260">
        <v>113</v>
      </c>
      <c r="Z260">
        <v>337</v>
      </c>
      <c r="AB260">
        <v>2024</v>
      </c>
      <c r="AC260">
        <v>-13.3</v>
      </c>
    </row>
    <row r="261" spans="1:29" x14ac:dyDescent="0.45">
      <c r="A261" t="s">
        <v>147</v>
      </c>
      <c r="B261">
        <v>2.6</v>
      </c>
      <c r="C261" t="s">
        <v>135</v>
      </c>
      <c r="D261">
        <v>0.25615503655143401</v>
      </c>
      <c r="E261">
        <v>0.25615503655143401</v>
      </c>
      <c r="F261">
        <v>0.280322746099122</v>
      </c>
      <c r="G261">
        <v>0.15410116262368201</v>
      </c>
      <c r="H261">
        <v>0.23668349545641801</v>
      </c>
      <c r="I261">
        <v>1545.96399597612</v>
      </c>
      <c r="J261" t="s">
        <v>135</v>
      </c>
      <c r="K261">
        <v>66</v>
      </c>
      <c r="L261">
        <v>271</v>
      </c>
      <c r="M261">
        <v>66.7</v>
      </c>
      <c r="N261">
        <v>273</v>
      </c>
      <c r="O261">
        <v>18</v>
      </c>
      <c r="P261">
        <v>243</v>
      </c>
      <c r="Q261">
        <v>18</v>
      </c>
      <c r="R261">
        <v>296</v>
      </c>
      <c r="S261">
        <v>106.8</v>
      </c>
      <c r="T261">
        <v>164</v>
      </c>
      <c r="U261">
        <v>107.4</v>
      </c>
      <c r="V261">
        <v>131</v>
      </c>
      <c r="W261">
        <v>102.2</v>
      </c>
      <c r="X261">
        <v>98</v>
      </c>
      <c r="Y261">
        <v>100.3</v>
      </c>
      <c r="Z261">
        <v>51</v>
      </c>
      <c r="AA261">
        <v>14</v>
      </c>
      <c r="AB261">
        <v>2024</v>
      </c>
      <c r="AC261">
        <v>4.5999999999999899</v>
      </c>
    </row>
    <row r="262" spans="1:29" x14ac:dyDescent="0.45">
      <c r="A262" t="s">
        <v>307</v>
      </c>
      <c r="B262">
        <v>2.6</v>
      </c>
      <c r="C262" t="s">
        <v>141</v>
      </c>
      <c r="D262">
        <v>-0.69662827283545004</v>
      </c>
      <c r="E262">
        <v>-0.69662827283545004</v>
      </c>
      <c r="F262">
        <v>-0.81282522555683201</v>
      </c>
      <c r="G262">
        <v>-0.73937426511362703</v>
      </c>
      <c r="H262">
        <v>-0.73636400908534005</v>
      </c>
      <c r="I262">
        <v>1377.5537991275501</v>
      </c>
      <c r="J262" t="s">
        <v>141</v>
      </c>
      <c r="K262">
        <v>67.599999999999994</v>
      </c>
      <c r="L262">
        <v>173</v>
      </c>
      <c r="M262">
        <v>67.400000000000006</v>
      </c>
      <c r="N262">
        <v>251</v>
      </c>
      <c r="O262">
        <v>17.899999999999999</v>
      </c>
      <c r="P262">
        <v>234</v>
      </c>
      <c r="Q262">
        <v>17.7</v>
      </c>
      <c r="R262">
        <v>228</v>
      </c>
      <c r="S262">
        <v>106.3</v>
      </c>
      <c r="T262">
        <v>172</v>
      </c>
      <c r="U262">
        <v>106.1</v>
      </c>
      <c r="V262">
        <v>155</v>
      </c>
      <c r="W262">
        <v>106.9</v>
      </c>
      <c r="X262">
        <v>191</v>
      </c>
      <c r="Y262">
        <v>105.9</v>
      </c>
      <c r="Z262">
        <v>202</v>
      </c>
      <c r="AB262">
        <v>2024</v>
      </c>
      <c r="AC262">
        <v>-0.60000000000000897</v>
      </c>
    </row>
    <row r="263" spans="1:29" x14ac:dyDescent="0.45">
      <c r="A263" t="s">
        <v>334</v>
      </c>
      <c r="B263">
        <v>2.6</v>
      </c>
      <c r="C263" t="s">
        <v>13</v>
      </c>
      <c r="D263">
        <v>-0.80249308498954997</v>
      </c>
      <c r="E263">
        <v>-0.80249308498954997</v>
      </c>
      <c r="F263">
        <v>-1.2115302499968901</v>
      </c>
      <c r="G263">
        <v>-0.96819114294879205</v>
      </c>
      <c r="H263">
        <v>-0.94617689073119504</v>
      </c>
      <c r="I263">
        <v>1341.2404346367</v>
      </c>
      <c r="J263" t="s">
        <v>13</v>
      </c>
      <c r="K263">
        <v>68.400000000000006</v>
      </c>
      <c r="L263">
        <v>129</v>
      </c>
      <c r="M263">
        <v>69.099999999999994</v>
      </c>
      <c r="N263">
        <v>133</v>
      </c>
      <c r="O263">
        <v>17.600000000000001</v>
      </c>
      <c r="P263">
        <v>196</v>
      </c>
      <c r="Q263">
        <v>17.2</v>
      </c>
      <c r="R263">
        <v>111</v>
      </c>
      <c r="S263">
        <v>95.3</v>
      </c>
      <c r="T263">
        <v>339</v>
      </c>
      <c r="U263">
        <v>91.9</v>
      </c>
      <c r="V263">
        <v>355</v>
      </c>
      <c r="W263">
        <v>118.1</v>
      </c>
      <c r="X263">
        <v>359</v>
      </c>
      <c r="Y263">
        <v>117.5</v>
      </c>
      <c r="Z263">
        <v>360</v>
      </c>
      <c r="AB263">
        <v>2024</v>
      </c>
      <c r="AC263">
        <v>-22.8</v>
      </c>
    </row>
    <row r="264" spans="1:29" x14ac:dyDescent="0.45">
      <c r="A264" t="s">
        <v>110</v>
      </c>
      <c r="B264">
        <v>2.6</v>
      </c>
      <c r="C264" t="s">
        <v>15</v>
      </c>
      <c r="D264">
        <v>0.82958943571946797</v>
      </c>
      <c r="E264">
        <v>0.82958943571946797</v>
      </c>
      <c r="F264">
        <v>0.65489640890496503</v>
      </c>
      <c r="G264">
        <v>0.546358667483965</v>
      </c>
      <c r="H264">
        <v>0.71510848695696605</v>
      </c>
      <c r="I264">
        <v>1628.7674013800799</v>
      </c>
      <c r="J264" t="s">
        <v>15</v>
      </c>
      <c r="K264">
        <v>66.7</v>
      </c>
      <c r="L264">
        <v>237</v>
      </c>
      <c r="M264">
        <v>67.5</v>
      </c>
      <c r="N264">
        <v>246</v>
      </c>
      <c r="O264">
        <v>18.3</v>
      </c>
      <c r="P264">
        <v>282</v>
      </c>
      <c r="Q264">
        <v>17.2</v>
      </c>
      <c r="R264">
        <v>98</v>
      </c>
      <c r="S264">
        <v>110.6</v>
      </c>
      <c r="T264">
        <v>96</v>
      </c>
      <c r="U264">
        <v>104</v>
      </c>
      <c r="V264">
        <v>209</v>
      </c>
      <c r="W264">
        <v>113.1</v>
      </c>
      <c r="X264">
        <v>321</v>
      </c>
      <c r="Y264">
        <v>115</v>
      </c>
      <c r="Z264">
        <v>353</v>
      </c>
      <c r="AB264">
        <v>2024</v>
      </c>
      <c r="AC264">
        <v>-2.5</v>
      </c>
    </row>
    <row r="265" spans="1:29" x14ac:dyDescent="0.45">
      <c r="A265" t="s">
        <v>325</v>
      </c>
      <c r="B265">
        <v>2.6</v>
      </c>
      <c r="C265" t="s">
        <v>175</v>
      </c>
      <c r="D265">
        <v>-0.82895928802807395</v>
      </c>
      <c r="E265">
        <v>-0.82895928802807395</v>
      </c>
      <c r="F265">
        <v>-1.0216685634589</v>
      </c>
      <c r="G265">
        <v>-0.88102280853539605</v>
      </c>
      <c r="H265">
        <v>-0.89015248701261196</v>
      </c>
      <c r="I265">
        <v>1350.9368583102901</v>
      </c>
      <c r="J265" t="s">
        <v>175</v>
      </c>
      <c r="K265">
        <v>67.099999999999994</v>
      </c>
      <c r="L265">
        <v>211</v>
      </c>
      <c r="M265">
        <v>68.5</v>
      </c>
      <c r="N265">
        <v>176</v>
      </c>
      <c r="O265">
        <v>17.899999999999999</v>
      </c>
      <c r="P265">
        <v>230</v>
      </c>
      <c r="Q265">
        <v>17.100000000000001</v>
      </c>
      <c r="R265">
        <v>73</v>
      </c>
      <c r="S265">
        <v>101.8</v>
      </c>
      <c r="T265">
        <v>258</v>
      </c>
      <c r="U265">
        <v>103.7</v>
      </c>
      <c r="V265">
        <v>217</v>
      </c>
      <c r="W265">
        <v>113.4</v>
      </c>
      <c r="X265">
        <v>328</v>
      </c>
      <c r="Y265">
        <v>111.2</v>
      </c>
      <c r="Z265">
        <v>318</v>
      </c>
      <c r="AB265">
        <v>2024</v>
      </c>
      <c r="AC265">
        <v>-11.6</v>
      </c>
    </row>
    <row r="266" spans="1:29" x14ac:dyDescent="0.45">
      <c r="A266" t="s">
        <v>390</v>
      </c>
      <c r="B266">
        <v>2.6</v>
      </c>
      <c r="C266" t="s">
        <v>287</v>
      </c>
      <c r="D266">
        <v>-1.57001297310676</v>
      </c>
      <c r="E266">
        <v>-1.57001297310676</v>
      </c>
      <c r="F266">
        <v>-1.4089087066133701</v>
      </c>
      <c r="G266">
        <v>-1.56747344204089</v>
      </c>
      <c r="H266">
        <v>-1.5291020237169499</v>
      </c>
      <c r="I266">
        <v>1240.3506672451899</v>
      </c>
      <c r="J266" t="s">
        <v>287</v>
      </c>
      <c r="K266">
        <v>68.400000000000006</v>
      </c>
      <c r="L266">
        <v>130</v>
      </c>
      <c r="M266">
        <v>69.599999999999994</v>
      </c>
      <c r="N266">
        <v>106</v>
      </c>
      <c r="O266">
        <v>17.100000000000001</v>
      </c>
      <c r="P266">
        <v>118</v>
      </c>
      <c r="Q266">
        <v>17.399999999999999</v>
      </c>
      <c r="R266">
        <v>164</v>
      </c>
      <c r="S266">
        <v>93.3</v>
      </c>
      <c r="T266">
        <v>349</v>
      </c>
      <c r="U266">
        <v>92.5</v>
      </c>
      <c r="V266">
        <v>353</v>
      </c>
      <c r="W266">
        <v>111</v>
      </c>
      <c r="X266">
        <v>274</v>
      </c>
      <c r="Y266">
        <v>109.2</v>
      </c>
      <c r="Z266">
        <v>278</v>
      </c>
      <c r="AB266">
        <v>2024</v>
      </c>
      <c r="AC266">
        <v>-17.7</v>
      </c>
    </row>
    <row r="267" spans="1:29" x14ac:dyDescent="0.45">
      <c r="A267" t="s">
        <v>247</v>
      </c>
      <c r="B267">
        <v>2.6</v>
      </c>
      <c r="C267" t="s">
        <v>230</v>
      </c>
      <c r="D267">
        <v>-0.317279362616598</v>
      </c>
      <c r="E267">
        <v>-0.317279362616598</v>
      </c>
      <c r="F267">
        <v>-0.62342430256933401</v>
      </c>
      <c r="G267">
        <v>-0.31442863484832201</v>
      </c>
      <c r="H267">
        <v>-0.39310291566271299</v>
      </c>
      <c r="I267">
        <v>1436.9637128716799</v>
      </c>
      <c r="J267" t="s">
        <v>230</v>
      </c>
      <c r="K267">
        <v>67.099999999999994</v>
      </c>
      <c r="L267">
        <v>212</v>
      </c>
      <c r="M267">
        <v>68</v>
      </c>
      <c r="N267">
        <v>211</v>
      </c>
      <c r="O267">
        <v>17.5</v>
      </c>
      <c r="P267">
        <v>180</v>
      </c>
      <c r="Q267">
        <v>17.7</v>
      </c>
      <c r="R267">
        <v>238</v>
      </c>
      <c r="S267">
        <v>103.5</v>
      </c>
      <c r="T267">
        <v>223</v>
      </c>
      <c r="U267">
        <v>104.9</v>
      </c>
      <c r="V267">
        <v>187</v>
      </c>
      <c r="W267">
        <v>108.4</v>
      </c>
      <c r="X267">
        <v>218</v>
      </c>
      <c r="Y267">
        <v>103.6</v>
      </c>
      <c r="Z267">
        <v>139</v>
      </c>
      <c r="AB267">
        <v>2024</v>
      </c>
      <c r="AC267">
        <v>-4.9000000000000101</v>
      </c>
    </row>
    <row r="268" spans="1:29" x14ac:dyDescent="0.45">
      <c r="A268" t="s">
        <v>397</v>
      </c>
      <c r="B268">
        <v>2.6</v>
      </c>
      <c r="C268" t="s">
        <v>287</v>
      </c>
      <c r="D268">
        <v>-2.3375328612239699</v>
      </c>
      <c r="E268">
        <v>-2.3375328612239699</v>
      </c>
      <c r="F268">
        <v>-2.02371183623077</v>
      </c>
      <c r="G268">
        <v>-2.7115578312167101</v>
      </c>
      <c r="H268">
        <v>-2.3525838474738601</v>
      </c>
      <c r="I268">
        <v>1097.82655059846</v>
      </c>
      <c r="J268" t="s">
        <v>287</v>
      </c>
      <c r="K268">
        <v>64.7</v>
      </c>
      <c r="L268">
        <v>328</v>
      </c>
      <c r="M268">
        <v>66.2</v>
      </c>
      <c r="N268">
        <v>297</v>
      </c>
      <c r="O268">
        <v>19.8</v>
      </c>
      <c r="P268">
        <v>354</v>
      </c>
      <c r="Q268">
        <v>16.100000000000001</v>
      </c>
      <c r="R268">
        <v>3</v>
      </c>
      <c r="S268">
        <v>85.5</v>
      </c>
      <c r="T268">
        <v>362</v>
      </c>
      <c r="U268">
        <v>83.3</v>
      </c>
      <c r="V268">
        <v>362</v>
      </c>
      <c r="W268">
        <v>116.3</v>
      </c>
      <c r="X268">
        <v>353</v>
      </c>
      <c r="Y268">
        <v>117.2</v>
      </c>
      <c r="Z268">
        <v>359</v>
      </c>
      <c r="AB268">
        <v>2024</v>
      </c>
      <c r="AC268">
        <v>-30.8</v>
      </c>
    </row>
    <row r="269" spans="1:29" x14ac:dyDescent="0.45">
      <c r="A269" t="s">
        <v>324</v>
      </c>
      <c r="B269">
        <v>2.6</v>
      </c>
      <c r="C269" t="s">
        <v>104</v>
      </c>
      <c r="D269">
        <v>-0.98775650625921996</v>
      </c>
      <c r="E269">
        <v>-0.98775650625921996</v>
      </c>
      <c r="F269">
        <v>-0.46212092158198298</v>
      </c>
      <c r="G269">
        <v>-1.0008792683538199</v>
      </c>
      <c r="H269">
        <v>-0.85962830061355999</v>
      </c>
      <c r="I269">
        <v>1356.2198318713099</v>
      </c>
      <c r="J269" t="s">
        <v>61</v>
      </c>
      <c r="K269">
        <v>71.3</v>
      </c>
      <c r="L269">
        <v>28</v>
      </c>
      <c r="M269">
        <v>72.8</v>
      </c>
      <c r="N269">
        <v>19</v>
      </c>
      <c r="O269">
        <v>16.600000000000001</v>
      </c>
      <c r="P269">
        <v>65</v>
      </c>
      <c r="Q269">
        <v>16.2</v>
      </c>
      <c r="R269">
        <v>6</v>
      </c>
      <c r="S269">
        <v>95.6</v>
      </c>
      <c r="T269">
        <v>336</v>
      </c>
      <c r="U269">
        <v>92.6</v>
      </c>
      <c r="V269">
        <v>352</v>
      </c>
      <c r="W269">
        <v>111.6</v>
      </c>
      <c r="X269">
        <v>293</v>
      </c>
      <c r="Y269">
        <v>110.1</v>
      </c>
      <c r="Z269">
        <v>295</v>
      </c>
      <c r="AB269">
        <v>2024</v>
      </c>
      <c r="AC269">
        <v>-16</v>
      </c>
    </row>
    <row r="270" spans="1:29" x14ac:dyDescent="0.45">
      <c r="A270" t="s">
        <v>191</v>
      </c>
      <c r="B270">
        <v>2.6</v>
      </c>
      <c r="C270" t="s">
        <v>123</v>
      </c>
      <c r="D270">
        <v>-4.3795264551844203E-2</v>
      </c>
      <c r="E270">
        <v>-4.3795264551844203E-2</v>
      </c>
      <c r="F270">
        <v>-0.100060151274599</v>
      </c>
      <c r="G270">
        <v>2.3348661003588199E-2</v>
      </c>
      <c r="H270">
        <v>-4.1075504843674698E-2</v>
      </c>
      <c r="I270">
        <v>1497.89085699918</v>
      </c>
      <c r="J270" t="s">
        <v>123</v>
      </c>
      <c r="K270">
        <v>67</v>
      </c>
      <c r="L270">
        <v>215</v>
      </c>
      <c r="M270">
        <v>67.900000000000006</v>
      </c>
      <c r="N270">
        <v>215</v>
      </c>
      <c r="O270">
        <v>18.3</v>
      </c>
      <c r="P270">
        <v>278</v>
      </c>
      <c r="Q270">
        <v>17</v>
      </c>
      <c r="R270">
        <v>63</v>
      </c>
      <c r="S270">
        <v>107</v>
      </c>
      <c r="T270">
        <v>160</v>
      </c>
      <c r="U270">
        <v>107.8</v>
      </c>
      <c r="V270">
        <v>121</v>
      </c>
      <c r="W270">
        <v>108.1</v>
      </c>
      <c r="X270">
        <v>212</v>
      </c>
      <c r="Y270">
        <v>105.8</v>
      </c>
      <c r="Z270">
        <v>200</v>
      </c>
      <c r="AB270">
        <v>2024</v>
      </c>
      <c r="AC270">
        <v>-1.0999999999999901</v>
      </c>
    </row>
    <row r="271" spans="1:29" x14ac:dyDescent="0.45">
      <c r="A271" t="s">
        <v>311</v>
      </c>
      <c r="B271">
        <v>2.5</v>
      </c>
      <c r="C271" t="s">
        <v>70</v>
      </c>
      <c r="D271">
        <v>-0.72309447587397602</v>
      </c>
      <c r="E271">
        <v>-0.72309447587397602</v>
      </c>
      <c r="F271">
        <v>-0.89394671418041305</v>
      </c>
      <c r="G271">
        <v>-0.684894056105255</v>
      </c>
      <c r="H271">
        <v>-0.75625743050840499</v>
      </c>
      <c r="I271">
        <v>1374.1107452147601</v>
      </c>
      <c r="J271" t="s">
        <v>70</v>
      </c>
      <c r="K271">
        <v>65.599999999999994</v>
      </c>
      <c r="L271">
        <v>290</v>
      </c>
      <c r="M271">
        <v>65.900000000000006</v>
      </c>
      <c r="N271">
        <v>310</v>
      </c>
      <c r="O271">
        <v>17.8</v>
      </c>
      <c r="P271">
        <v>215</v>
      </c>
      <c r="Q271">
        <v>18.399999999999999</v>
      </c>
      <c r="R271">
        <v>351</v>
      </c>
      <c r="S271">
        <v>103.5</v>
      </c>
      <c r="T271">
        <v>226</v>
      </c>
      <c r="U271">
        <v>100.8</v>
      </c>
      <c r="V271">
        <v>267</v>
      </c>
      <c r="W271">
        <v>109</v>
      </c>
      <c r="X271">
        <v>238</v>
      </c>
      <c r="Y271">
        <v>111.1</v>
      </c>
      <c r="Z271">
        <v>317</v>
      </c>
      <c r="AB271">
        <v>2024</v>
      </c>
      <c r="AC271">
        <v>-5.5</v>
      </c>
    </row>
    <row r="272" spans="1:29" x14ac:dyDescent="0.45">
      <c r="A272" t="s">
        <v>391</v>
      </c>
      <c r="B272">
        <v>2.5</v>
      </c>
      <c r="C272" t="s">
        <v>104</v>
      </c>
      <c r="D272">
        <v>-1.8611412065305299</v>
      </c>
      <c r="E272">
        <v>-1.8611412065305299</v>
      </c>
      <c r="F272">
        <v>-1.61684858657331</v>
      </c>
      <c r="G272">
        <v>-1.2950723969990301</v>
      </c>
      <c r="H272">
        <v>-1.65855084915835</v>
      </c>
      <c r="I272">
        <v>1217.94631178192</v>
      </c>
      <c r="J272" t="s">
        <v>104</v>
      </c>
      <c r="K272">
        <v>66.3</v>
      </c>
      <c r="L272">
        <v>262</v>
      </c>
      <c r="M272">
        <v>67.900000000000006</v>
      </c>
      <c r="N272">
        <v>213</v>
      </c>
      <c r="O272">
        <v>18.3</v>
      </c>
      <c r="P272">
        <v>279</v>
      </c>
      <c r="Q272">
        <v>17</v>
      </c>
      <c r="R272">
        <v>61</v>
      </c>
      <c r="S272">
        <v>94.7</v>
      </c>
      <c r="T272">
        <v>342</v>
      </c>
      <c r="U272">
        <v>95</v>
      </c>
      <c r="V272">
        <v>337</v>
      </c>
      <c r="W272">
        <v>111.5</v>
      </c>
      <c r="X272">
        <v>288</v>
      </c>
      <c r="Y272">
        <v>109.1</v>
      </c>
      <c r="Z272">
        <v>275</v>
      </c>
      <c r="AB272">
        <v>2024</v>
      </c>
      <c r="AC272">
        <v>-16.8</v>
      </c>
    </row>
    <row r="273" spans="1:29" x14ac:dyDescent="0.45">
      <c r="A273" t="s">
        <v>260</v>
      </c>
      <c r="B273">
        <v>2.5</v>
      </c>
      <c r="C273" t="s">
        <v>141</v>
      </c>
      <c r="D273">
        <v>-0.55547518996331902</v>
      </c>
      <c r="E273">
        <v>-0.55547518996331902</v>
      </c>
      <c r="F273">
        <v>-0.39714422638421198</v>
      </c>
      <c r="G273">
        <v>-0.39070092746004298</v>
      </c>
      <c r="H273">
        <v>-0.47469888344272299</v>
      </c>
      <c r="I273">
        <v>1422.8414907481499</v>
      </c>
      <c r="J273" t="s">
        <v>141</v>
      </c>
      <c r="K273">
        <v>67.5</v>
      </c>
      <c r="L273">
        <v>178</v>
      </c>
      <c r="M273">
        <v>67.400000000000006</v>
      </c>
      <c r="N273">
        <v>249</v>
      </c>
      <c r="O273">
        <v>17.8</v>
      </c>
      <c r="P273">
        <v>211</v>
      </c>
      <c r="Q273">
        <v>17.899999999999999</v>
      </c>
      <c r="R273">
        <v>280</v>
      </c>
      <c r="S273">
        <v>105</v>
      </c>
      <c r="T273">
        <v>202</v>
      </c>
      <c r="U273">
        <v>106.9</v>
      </c>
      <c r="V273">
        <v>138</v>
      </c>
      <c r="W273">
        <v>105.6</v>
      </c>
      <c r="X273">
        <v>164</v>
      </c>
      <c r="Y273">
        <v>102.9</v>
      </c>
      <c r="Z273">
        <v>116</v>
      </c>
      <c r="AB273">
        <v>2024</v>
      </c>
      <c r="AC273">
        <v>-0.59999999999999398</v>
      </c>
    </row>
    <row r="274" spans="1:29" x14ac:dyDescent="0.45">
      <c r="A274" t="s">
        <v>316</v>
      </c>
      <c r="B274">
        <v>2.5</v>
      </c>
      <c r="C274" t="s">
        <v>117</v>
      </c>
      <c r="D274">
        <v>-0.65251793443790895</v>
      </c>
      <c r="E274">
        <v>-0.65251793443790895</v>
      </c>
      <c r="F274">
        <v>-0.71277629304569101</v>
      </c>
      <c r="G274">
        <v>-0.96819114294879205</v>
      </c>
      <c r="H274">
        <v>-0.74650082621757496</v>
      </c>
      <c r="I274">
        <v>1375.7993695023899</v>
      </c>
      <c r="J274" t="s">
        <v>117</v>
      </c>
      <c r="K274">
        <v>71.5</v>
      </c>
      <c r="L274">
        <v>24</v>
      </c>
      <c r="M274">
        <v>72.099999999999994</v>
      </c>
      <c r="N274">
        <v>29</v>
      </c>
      <c r="O274">
        <v>15.4</v>
      </c>
      <c r="P274">
        <v>14</v>
      </c>
      <c r="Q274">
        <v>18</v>
      </c>
      <c r="R274">
        <v>290</v>
      </c>
      <c r="S274">
        <v>107.3</v>
      </c>
      <c r="T274">
        <v>154</v>
      </c>
      <c r="U274">
        <v>105.4</v>
      </c>
      <c r="V274">
        <v>173</v>
      </c>
      <c r="W274">
        <v>107.5</v>
      </c>
      <c r="X274">
        <v>203</v>
      </c>
      <c r="Y274">
        <v>105.2</v>
      </c>
      <c r="Z274">
        <v>183</v>
      </c>
      <c r="AA274">
        <v>15</v>
      </c>
      <c r="AB274">
        <v>2024</v>
      </c>
      <c r="AC274">
        <v>-0.20000000000000301</v>
      </c>
    </row>
    <row r="275" spans="1:29" x14ac:dyDescent="0.45">
      <c r="A275" t="s">
        <v>193</v>
      </c>
      <c r="B275">
        <v>2.5</v>
      </c>
      <c r="C275" t="s">
        <v>129</v>
      </c>
      <c r="D275">
        <v>3.5603344563730002E-2</v>
      </c>
      <c r="E275">
        <v>3.5603344563730002E-2</v>
      </c>
      <c r="F275">
        <v>3.6994418546063002E-2</v>
      </c>
      <c r="G275">
        <v>-0.29263655124497301</v>
      </c>
      <c r="H275">
        <v>-4.6108860892862397E-2</v>
      </c>
      <c r="I275">
        <v>1497.01970890097</v>
      </c>
      <c r="J275" t="s">
        <v>129</v>
      </c>
      <c r="K275">
        <v>68.8</v>
      </c>
      <c r="L275">
        <v>105</v>
      </c>
      <c r="M275">
        <v>70.400000000000006</v>
      </c>
      <c r="N275">
        <v>72</v>
      </c>
      <c r="O275">
        <v>17.2</v>
      </c>
      <c r="P275">
        <v>142</v>
      </c>
      <c r="Q275">
        <v>16.600000000000001</v>
      </c>
      <c r="R275">
        <v>23</v>
      </c>
      <c r="S275">
        <v>105.9</v>
      </c>
      <c r="T275">
        <v>183</v>
      </c>
      <c r="U275">
        <v>106.6</v>
      </c>
      <c r="V275">
        <v>144</v>
      </c>
      <c r="W275">
        <v>104.5</v>
      </c>
      <c r="X275">
        <v>140</v>
      </c>
      <c r="Y275">
        <v>103.4</v>
      </c>
      <c r="Z275">
        <v>127</v>
      </c>
      <c r="AB275">
        <v>2024</v>
      </c>
      <c r="AC275">
        <v>1.4000000000000099</v>
      </c>
    </row>
    <row r="276" spans="1:29" x14ac:dyDescent="0.45">
      <c r="A276" t="s">
        <v>249</v>
      </c>
      <c r="B276">
        <v>2.5</v>
      </c>
      <c r="C276" t="s">
        <v>126</v>
      </c>
      <c r="D276">
        <v>-0.405500039411681</v>
      </c>
      <c r="E276">
        <v>-0.405500039411681</v>
      </c>
      <c r="F276">
        <v>-0.18952055670401199</v>
      </c>
      <c r="G276">
        <v>-0.61951780529520795</v>
      </c>
      <c r="H276">
        <v>-0.40500961020564502</v>
      </c>
      <c r="I276">
        <v>1434.90296171366</v>
      </c>
      <c r="J276" t="s">
        <v>126</v>
      </c>
      <c r="K276">
        <v>64.8</v>
      </c>
      <c r="L276">
        <v>321</v>
      </c>
      <c r="M276">
        <v>66.2</v>
      </c>
      <c r="N276">
        <v>296</v>
      </c>
      <c r="O276">
        <v>18.7</v>
      </c>
      <c r="P276">
        <v>312</v>
      </c>
      <c r="Q276">
        <v>17.2</v>
      </c>
      <c r="R276">
        <v>107</v>
      </c>
      <c r="S276">
        <v>102</v>
      </c>
      <c r="T276">
        <v>254</v>
      </c>
      <c r="U276">
        <v>101.2</v>
      </c>
      <c r="V276">
        <v>261</v>
      </c>
      <c r="W276">
        <v>105</v>
      </c>
      <c r="X276">
        <v>147</v>
      </c>
      <c r="Y276">
        <v>101.7</v>
      </c>
      <c r="Z276">
        <v>86</v>
      </c>
      <c r="AB276">
        <v>2024</v>
      </c>
      <c r="AC276">
        <v>-3</v>
      </c>
    </row>
    <row r="277" spans="1:29" x14ac:dyDescent="0.45">
      <c r="A277" t="s">
        <v>235</v>
      </c>
      <c r="B277">
        <v>2.5</v>
      </c>
      <c r="C277" t="s">
        <v>154</v>
      </c>
      <c r="D277">
        <v>-0.14083800902643401</v>
      </c>
      <c r="E277">
        <v>-0.14083800902643401</v>
      </c>
      <c r="F277">
        <v>-0.415448284291704</v>
      </c>
      <c r="G277">
        <v>-0.488765303675114</v>
      </c>
      <c r="H277">
        <v>-0.29647240150492099</v>
      </c>
      <c r="I277">
        <v>1453.6880391095399</v>
      </c>
      <c r="J277" t="s">
        <v>154</v>
      </c>
      <c r="K277">
        <v>65.599999999999994</v>
      </c>
      <c r="L277">
        <v>293</v>
      </c>
      <c r="M277">
        <v>67.599999999999994</v>
      </c>
      <c r="N277">
        <v>232</v>
      </c>
      <c r="O277">
        <v>18.5</v>
      </c>
      <c r="P277">
        <v>300</v>
      </c>
      <c r="Q277">
        <v>16.899999999999999</v>
      </c>
      <c r="R277">
        <v>43</v>
      </c>
      <c r="S277">
        <v>101.1</v>
      </c>
      <c r="T277">
        <v>269</v>
      </c>
      <c r="U277">
        <v>103</v>
      </c>
      <c r="V277">
        <v>230</v>
      </c>
      <c r="W277">
        <v>109.3</v>
      </c>
      <c r="X277">
        <v>242</v>
      </c>
      <c r="Y277">
        <v>109.6</v>
      </c>
      <c r="Z277">
        <v>290</v>
      </c>
      <c r="AB277">
        <v>2024</v>
      </c>
      <c r="AC277">
        <v>-8.1999999999999993</v>
      </c>
    </row>
    <row r="278" spans="1:29" x14ac:dyDescent="0.45">
      <c r="A278" t="s">
        <v>242</v>
      </c>
      <c r="B278">
        <v>2.5</v>
      </c>
      <c r="C278" t="s">
        <v>143</v>
      </c>
      <c r="D278">
        <v>-0.35256763333463098</v>
      </c>
      <c r="E278">
        <v>-0.35256763333463098</v>
      </c>
      <c r="F278">
        <v>-0.23498256035184001</v>
      </c>
      <c r="G278">
        <v>-0.52145342908013703</v>
      </c>
      <c r="H278">
        <v>-0.36539281402530999</v>
      </c>
      <c r="I278">
        <v>1441.75963871257</v>
      </c>
      <c r="J278" t="s">
        <v>143</v>
      </c>
      <c r="K278">
        <v>66.2</v>
      </c>
      <c r="L278">
        <v>268</v>
      </c>
      <c r="M278">
        <v>67.5</v>
      </c>
      <c r="N278">
        <v>244</v>
      </c>
      <c r="O278">
        <v>18</v>
      </c>
      <c r="P278">
        <v>245</v>
      </c>
      <c r="Q278">
        <v>17.3</v>
      </c>
      <c r="R278">
        <v>135</v>
      </c>
      <c r="S278">
        <v>104.4</v>
      </c>
      <c r="T278">
        <v>214</v>
      </c>
      <c r="U278">
        <v>104.2</v>
      </c>
      <c r="V278">
        <v>204</v>
      </c>
      <c r="W278">
        <v>108.4</v>
      </c>
      <c r="X278">
        <v>217</v>
      </c>
      <c r="Y278">
        <v>107.6</v>
      </c>
      <c r="Z278">
        <v>245</v>
      </c>
      <c r="AB278">
        <v>2024</v>
      </c>
      <c r="AC278">
        <v>-4</v>
      </c>
    </row>
    <row r="279" spans="1:29" x14ac:dyDescent="0.45">
      <c r="A279" t="s">
        <v>282</v>
      </c>
      <c r="B279">
        <v>2.5</v>
      </c>
      <c r="C279" t="s">
        <v>230</v>
      </c>
      <c r="D279">
        <v>-0.59958552836085999</v>
      </c>
      <c r="E279">
        <v>-0.59958552836085999</v>
      </c>
      <c r="F279">
        <v>-0.46971900287527002</v>
      </c>
      <c r="G279">
        <v>-0.78295843232032503</v>
      </c>
      <c r="H279">
        <v>-0.61296212297932895</v>
      </c>
      <c r="I279">
        <v>1398.9115805653501</v>
      </c>
      <c r="J279" t="s">
        <v>230</v>
      </c>
      <c r="K279">
        <v>68.599999999999994</v>
      </c>
      <c r="L279">
        <v>121</v>
      </c>
      <c r="M279">
        <v>68.900000000000006</v>
      </c>
      <c r="N279">
        <v>146</v>
      </c>
      <c r="O279">
        <v>16.399999999999999</v>
      </c>
      <c r="P279">
        <v>55</v>
      </c>
      <c r="Q279">
        <v>18.3</v>
      </c>
      <c r="R279">
        <v>340</v>
      </c>
      <c r="S279">
        <v>108.4</v>
      </c>
      <c r="T279">
        <v>135</v>
      </c>
      <c r="U279">
        <v>108.8</v>
      </c>
      <c r="V279">
        <v>106</v>
      </c>
      <c r="W279">
        <v>109.4</v>
      </c>
      <c r="X279">
        <v>243</v>
      </c>
      <c r="Y279">
        <v>103.9</v>
      </c>
      <c r="Z279">
        <v>144</v>
      </c>
      <c r="AB279">
        <v>2024</v>
      </c>
      <c r="AC279">
        <v>-1</v>
      </c>
    </row>
    <row r="280" spans="1:29" x14ac:dyDescent="0.45">
      <c r="A280" t="s">
        <v>220</v>
      </c>
      <c r="B280">
        <v>2.5</v>
      </c>
      <c r="C280" t="s">
        <v>117</v>
      </c>
      <c r="D280">
        <v>-0.27316902421905798</v>
      </c>
      <c r="E280">
        <v>-0.27316902421905798</v>
      </c>
      <c r="F280">
        <v>-0.180314320273738</v>
      </c>
      <c r="G280">
        <v>-0.23815634223660001</v>
      </c>
      <c r="H280">
        <v>-0.241202177737113</v>
      </c>
      <c r="I280">
        <v>1463.25393308815</v>
      </c>
      <c r="J280" t="s">
        <v>117</v>
      </c>
      <c r="K280">
        <v>66.2</v>
      </c>
      <c r="L280">
        <v>265</v>
      </c>
      <c r="M280">
        <v>67.5</v>
      </c>
      <c r="N280">
        <v>243</v>
      </c>
      <c r="O280">
        <v>18.600000000000001</v>
      </c>
      <c r="P280">
        <v>303</v>
      </c>
      <c r="Q280">
        <v>17.100000000000001</v>
      </c>
      <c r="R280">
        <v>90</v>
      </c>
      <c r="S280">
        <v>104.8</v>
      </c>
      <c r="T280">
        <v>208</v>
      </c>
      <c r="U280">
        <v>105.2</v>
      </c>
      <c r="V280">
        <v>178</v>
      </c>
      <c r="W280">
        <v>105.3</v>
      </c>
      <c r="X280">
        <v>154</v>
      </c>
      <c r="Y280">
        <v>101.9</v>
      </c>
      <c r="Z280">
        <v>90</v>
      </c>
      <c r="AB280">
        <v>2024</v>
      </c>
      <c r="AC280">
        <v>-0.5</v>
      </c>
    </row>
    <row r="281" spans="1:29" x14ac:dyDescent="0.45">
      <c r="A281" t="s">
        <v>185</v>
      </c>
      <c r="B281">
        <v>2.5</v>
      </c>
      <c r="C281" t="s">
        <v>52</v>
      </c>
      <c r="D281">
        <v>-4.3795264551844203E-2</v>
      </c>
      <c r="E281">
        <v>-4.3795264551844203E-2</v>
      </c>
      <c r="F281">
        <v>0.180752646297308</v>
      </c>
      <c r="G281">
        <v>-8.5611757013156806E-2</v>
      </c>
      <c r="H281">
        <v>1.88759004511578E-3</v>
      </c>
      <c r="I281">
        <v>1505.3266946470601</v>
      </c>
      <c r="J281" t="s">
        <v>52</v>
      </c>
      <c r="K281">
        <v>68.8</v>
      </c>
      <c r="L281">
        <v>108</v>
      </c>
      <c r="M281">
        <v>69.400000000000006</v>
      </c>
      <c r="N281">
        <v>122</v>
      </c>
      <c r="O281">
        <v>17.2</v>
      </c>
      <c r="P281">
        <v>125</v>
      </c>
      <c r="Q281">
        <v>17.399999999999999</v>
      </c>
      <c r="R281">
        <v>153</v>
      </c>
      <c r="S281">
        <v>101.2</v>
      </c>
      <c r="T281">
        <v>266</v>
      </c>
      <c r="U281">
        <v>99.5</v>
      </c>
      <c r="V281">
        <v>290</v>
      </c>
      <c r="W281">
        <v>103.6</v>
      </c>
      <c r="X281">
        <v>123</v>
      </c>
      <c r="Y281">
        <v>102.7</v>
      </c>
      <c r="Z281">
        <v>110</v>
      </c>
      <c r="AB281">
        <v>2024</v>
      </c>
      <c r="AC281">
        <v>-2.3999999999999901</v>
      </c>
    </row>
    <row r="282" spans="1:29" x14ac:dyDescent="0.45">
      <c r="A282" t="s">
        <v>377</v>
      </c>
      <c r="B282">
        <v>2.5</v>
      </c>
      <c r="C282" t="s">
        <v>104</v>
      </c>
      <c r="D282">
        <v>-1.4465040255936501</v>
      </c>
      <c r="E282">
        <v>-1.4465040255936501</v>
      </c>
      <c r="F282">
        <v>-1.2922632517053501</v>
      </c>
      <c r="G282">
        <v>-1.3822407314124201</v>
      </c>
      <c r="H282">
        <v>-1.3918780085762701</v>
      </c>
      <c r="I282">
        <v>1264.1007136656599</v>
      </c>
      <c r="J282" t="s">
        <v>104</v>
      </c>
      <c r="K282">
        <v>71.599999999999994</v>
      </c>
      <c r="L282">
        <v>21</v>
      </c>
      <c r="M282">
        <v>72.099999999999994</v>
      </c>
      <c r="N282">
        <v>28</v>
      </c>
      <c r="O282">
        <v>16.3</v>
      </c>
      <c r="P282">
        <v>46</v>
      </c>
      <c r="Q282">
        <v>16.8</v>
      </c>
      <c r="R282">
        <v>38</v>
      </c>
      <c r="S282">
        <v>97.8</v>
      </c>
      <c r="T282">
        <v>315</v>
      </c>
      <c r="U282">
        <v>97.7</v>
      </c>
      <c r="V282">
        <v>314</v>
      </c>
      <c r="W282">
        <v>116.2</v>
      </c>
      <c r="X282">
        <v>352</v>
      </c>
      <c r="Y282">
        <v>113</v>
      </c>
      <c r="Z282">
        <v>339</v>
      </c>
      <c r="AB282">
        <v>2024</v>
      </c>
      <c r="AC282">
        <v>-18.399999999999999</v>
      </c>
    </row>
    <row r="283" spans="1:29" x14ac:dyDescent="0.45">
      <c r="A283" t="s">
        <v>163</v>
      </c>
      <c r="B283">
        <v>2.5</v>
      </c>
      <c r="C283" t="s">
        <v>13</v>
      </c>
      <c r="D283">
        <v>0.25615503655143401</v>
      </c>
      <c r="E283">
        <v>0.25615503655143401</v>
      </c>
      <c r="F283">
        <v>0.17048936407474599</v>
      </c>
      <c r="G283">
        <v>1.55657740023921E-3</v>
      </c>
      <c r="H283">
        <v>0.171089003644463</v>
      </c>
      <c r="I283">
        <v>1534.6112293057699</v>
      </c>
      <c r="J283" t="s">
        <v>13</v>
      </c>
      <c r="K283">
        <v>64.7</v>
      </c>
      <c r="L283">
        <v>327</v>
      </c>
      <c r="M283">
        <v>65.900000000000006</v>
      </c>
      <c r="N283">
        <v>313</v>
      </c>
      <c r="O283">
        <v>18.5</v>
      </c>
      <c r="P283">
        <v>302</v>
      </c>
      <c r="Q283">
        <v>18</v>
      </c>
      <c r="R283">
        <v>297</v>
      </c>
      <c r="S283">
        <v>108.4</v>
      </c>
      <c r="T283">
        <v>137</v>
      </c>
      <c r="U283">
        <v>108</v>
      </c>
      <c r="V283">
        <v>119</v>
      </c>
      <c r="W283">
        <v>110.7</v>
      </c>
      <c r="X283">
        <v>266</v>
      </c>
      <c r="Y283">
        <v>109.3</v>
      </c>
      <c r="Z283">
        <v>280</v>
      </c>
      <c r="AB283">
        <v>2024</v>
      </c>
      <c r="AC283">
        <v>-2.2999999999999998</v>
      </c>
    </row>
    <row r="284" spans="1:29" x14ac:dyDescent="0.45">
      <c r="A284" t="s">
        <v>278</v>
      </c>
      <c r="B284">
        <v>2.5</v>
      </c>
      <c r="C284" t="s">
        <v>114</v>
      </c>
      <c r="D284">
        <v>-0.61722966371987698</v>
      </c>
      <c r="E284">
        <v>-0.61722966371987698</v>
      </c>
      <c r="F284">
        <v>-0.42369685530332302</v>
      </c>
      <c r="G284">
        <v>-0.65220593070023103</v>
      </c>
      <c r="H284">
        <v>-0.57759052836082703</v>
      </c>
      <c r="I284">
        <v>1405.03351930395</v>
      </c>
      <c r="J284" t="s">
        <v>114</v>
      </c>
      <c r="K284">
        <v>65.5</v>
      </c>
      <c r="L284">
        <v>300</v>
      </c>
      <c r="M284">
        <v>67.599999999999994</v>
      </c>
      <c r="N284">
        <v>236</v>
      </c>
      <c r="O284">
        <v>18</v>
      </c>
      <c r="P284">
        <v>242</v>
      </c>
      <c r="Q284">
        <v>17.5</v>
      </c>
      <c r="R284">
        <v>172</v>
      </c>
      <c r="S284">
        <v>97.3</v>
      </c>
      <c r="T284">
        <v>319</v>
      </c>
      <c r="U284">
        <v>97.3</v>
      </c>
      <c r="V284">
        <v>318</v>
      </c>
      <c r="W284">
        <v>102.5</v>
      </c>
      <c r="X284">
        <v>102</v>
      </c>
      <c r="Y284">
        <v>99.5</v>
      </c>
      <c r="Z284">
        <v>38</v>
      </c>
      <c r="AB284">
        <v>2024</v>
      </c>
      <c r="AC284">
        <v>-5.2</v>
      </c>
    </row>
    <row r="285" spans="1:29" x14ac:dyDescent="0.45">
      <c r="A285" t="s">
        <v>315</v>
      </c>
      <c r="B285">
        <v>2.4</v>
      </c>
      <c r="C285" t="s">
        <v>135</v>
      </c>
      <c r="D285">
        <v>-0.69662827283545004</v>
      </c>
      <c r="E285">
        <v>-0.69662827283545004</v>
      </c>
      <c r="F285">
        <v>-0.71299312295180195</v>
      </c>
      <c r="G285">
        <v>-0.97908718475046597</v>
      </c>
      <c r="H285">
        <v>-0.771334213343292</v>
      </c>
      <c r="I285">
        <v>1371.5013310256099</v>
      </c>
      <c r="J285" t="s">
        <v>135</v>
      </c>
      <c r="K285">
        <v>65.099999999999994</v>
      </c>
      <c r="L285">
        <v>312</v>
      </c>
      <c r="M285">
        <v>66.2</v>
      </c>
      <c r="N285">
        <v>299</v>
      </c>
      <c r="O285">
        <v>18.399999999999999</v>
      </c>
      <c r="P285">
        <v>292</v>
      </c>
      <c r="Q285">
        <v>17.7</v>
      </c>
      <c r="R285">
        <v>249</v>
      </c>
      <c r="S285">
        <v>96.6</v>
      </c>
      <c r="T285">
        <v>328</v>
      </c>
      <c r="U285">
        <v>97</v>
      </c>
      <c r="V285">
        <v>324</v>
      </c>
      <c r="W285">
        <v>105</v>
      </c>
      <c r="X285">
        <v>149</v>
      </c>
      <c r="Y285">
        <v>103.4</v>
      </c>
      <c r="Z285">
        <v>128</v>
      </c>
      <c r="AB285">
        <v>2024</v>
      </c>
      <c r="AC285">
        <v>-8.4000000000000092</v>
      </c>
    </row>
    <row r="286" spans="1:29" x14ac:dyDescent="0.45">
      <c r="A286" t="s">
        <v>103</v>
      </c>
      <c r="B286">
        <v>2.4</v>
      </c>
      <c r="C286" t="s">
        <v>104</v>
      </c>
      <c r="D286">
        <v>0.53846120229569705</v>
      </c>
      <c r="E286">
        <v>0.53846120229569705</v>
      </c>
      <c r="F286">
        <v>1.1220293378817201</v>
      </c>
      <c r="G286">
        <v>0.92772013054257196</v>
      </c>
      <c r="H286">
        <v>0.78166796825392104</v>
      </c>
      <c r="I286">
        <v>1640.2871836055499</v>
      </c>
      <c r="J286" t="s">
        <v>104</v>
      </c>
      <c r="K286">
        <v>65.900000000000006</v>
      </c>
      <c r="L286">
        <v>277</v>
      </c>
      <c r="M286">
        <v>66.900000000000006</v>
      </c>
      <c r="N286">
        <v>269</v>
      </c>
      <c r="O286">
        <v>17.2</v>
      </c>
      <c r="P286">
        <v>136</v>
      </c>
      <c r="Q286">
        <v>18.399999999999999</v>
      </c>
      <c r="R286">
        <v>345</v>
      </c>
      <c r="S286">
        <v>113.4</v>
      </c>
      <c r="T286">
        <v>64</v>
      </c>
      <c r="U286">
        <v>116.7</v>
      </c>
      <c r="V286">
        <v>14</v>
      </c>
      <c r="W286">
        <v>101.5</v>
      </c>
      <c r="X286">
        <v>89</v>
      </c>
      <c r="Y286">
        <v>97</v>
      </c>
      <c r="Z286">
        <v>14</v>
      </c>
      <c r="AA286">
        <v>12</v>
      </c>
      <c r="AB286">
        <v>2024</v>
      </c>
      <c r="AC286">
        <v>11.9</v>
      </c>
    </row>
    <row r="287" spans="1:29" x14ac:dyDescent="0.45">
      <c r="A287" t="s">
        <v>349</v>
      </c>
      <c r="B287">
        <v>2.4</v>
      </c>
      <c r="C287" t="s">
        <v>104</v>
      </c>
      <c r="D287">
        <v>-1.1465537244903701</v>
      </c>
      <c r="E287">
        <v>-1.1465537244903701</v>
      </c>
      <c r="F287">
        <v>-0.96775019347276603</v>
      </c>
      <c r="G287">
        <v>-1.0553594773621899</v>
      </c>
      <c r="H287">
        <v>-1.07905427995392</v>
      </c>
      <c r="I287">
        <v>1318.24268049697</v>
      </c>
      <c r="J287" t="s">
        <v>104</v>
      </c>
      <c r="K287">
        <v>70</v>
      </c>
      <c r="L287">
        <v>56</v>
      </c>
      <c r="M287">
        <v>71.400000000000006</v>
      </c>
      <c r="N287">
        <v>45</v>
      </c>
      <c r="O287">
        <v>17.2</v>
      </c>
      <c r="P287">
        <v>140</v>
      </c>
      <c r="Q287">
        <v>16.5</v>
      </c>
      <c r="R287">
        <v>13</v>
      </c>
      <c r="S287">
        <v>96.5</v>
      </c>
      <c r="T287">
        <v>329</v>
      </c>
      <c r="U287">
        <v>98.4</v>
      </c>
      <c r="V287">
        <v>305</v>
      </c>
      <c r="W287">
        <v>115.5</v>
      </c>
      <c r="X287">
        <v>350</v>
      </c>
      <c r="Y287">
        <v>110.2</v>
      </c>
      <c r="Z287">
        <v>299</v>
      </c>
      <c r="AB287">
        <v>2024</v>
      </c>
      <c r="AC287">
        <v>-19</v>
      </c>
    </row>
    <row r="288" spans="1:29" x14ac:dyDescent="0.45">
      <c r="A288" t="s">
        <v>274</v>
      </c>
      <c r="B288">
        <v>2.4</v>
      </c>
      <c r="C288" t="s">
        <v>225</v>
      </c>
      <c r="D288">
        <v>-0.573119325322336</v>
      </c>
      <c r="E288">
        <v>-0.573119325322336</v>
      </c>
      <c r="F288">
        <v>-0.64137601187939697</v>
      </c>
      <c r="G288">
        <v>-0.46697322007176501</v>
      </c>
      <c r="H288">
        <v>-0.56364697064895797</v>
      </c>
      <c r="I288">
        <v>1407.44680055493</v>
      </c>
      <c r="J288" t="s">
        <v>427</v>
      </c>
      <c r="K288">
        <v>64.900000000000006</v>
      </c>
      <c r="L288">
        <v>318</v>
      </c>
      <c r="M288">
        <v>64.099999999999994</v>
      </c>
      <c r="N288">
        <v>351</v>
      </c>
      <c r="O288">
        <v>19.600000000000001</v>
      </c>
      <c r="P288">
        <v>351</v>
      </c>
      <c r="Q288">
        <v>17.7</v>
      </c>
      <c r="R288">
        <v>233</v>
      </c>
      <c r="S288">
        <v>100.2</v>
      </c>
      <c r="T288">
        <v>282</v>
      </c>
      <c r="U288">
        <v>100.8</v>
      </c>
      <c r="V288">
        <v>270</v>
      </c>
      <c r="W288">
        <v>108.7</v>
      </c>
      <c r="X288">
        <v>225</v>
      </c>
      <c r="Y288">
        <v>103.7</v>
      </c>
      <c r="Z288">
        <v>142</v>
      </c>
      <c r="AB288">
        <v>2024</v>
      </c>
      <c r="AC288">
        <v>-8.5</v>
      </c>
    </row>
    <row r="289" spans="1:29" x14ac:dyDescent="0.45">
      <c r="A289" t="s">
        <v>343</v>
      </c>
      <c r="B289">
        <v>2.4</v>
      </c>
      <c r="C289" t="s">
        <v>287</v>
      </c>
      <c r="D289">
        <v>-0.94364616786167999</v>
      </c>
      <c r="E289">
        <v>-0.94364616786167999</v>
      </c>
      <c r="F289">
        <v>-0.72322930143609898</v>
      </c>
      <c r="G289">
        <v>-1.48030510762749</v>
      </c>
      <c r="H289">
        <v>-1.02270668619674</v>
      </c>
      <c r="I289">
        <v>1327.9950402864999</v>
      </c>
      <c r="J289" t="s">
        <v>287</v>
      </c>
      <c r="K289">
        <v>69.900000000000006</v>
      </c>
      <c r="L289">
        <v>62</v>
      </c>
      <c r="M289">
        <v>70.8</v>
      </c>
      <c r="N289">
        <v>57</v>
      </c>
      <c r="O289">
        <v>16.600000000000001</v>
      </c>
      <c r="P289">
        <v>72</v>
      </c>
      <c r="Q289">
        <v>17.2</v>
      </c>
      <c r="R289">
        <v>100</v>
      </c>
      <c r="S289">
        <v>97.9</v>
      </c>
      <c r="T289">
        <v>313</v>
      </c>
      <c r="U289">
        <v>98.5</v>
      </c>
      <c r="V289">
        <v>304</v>
      </c>
      <c r="W289">
        <v>108.9</v>
      </c>
      <c r="X289">
        <v>235</v>
      </c>
      <c r="Y289">
        <v>102.8</v>
      </c>
      <c r="Z289">
        <v>112</v>
      </c>
      <c r="AB289">
        <v>2024</v>
      </c>
      <c r="AC289">
        <v>-11</v>
      </c>
    </row>
    <row r="290" spans="1:29" x14ac:dyDescent="0.45">
      <c r="A290" t="s">
        <v>294</v>
      </c>
      <c r="B290">
        <v>2.4</v>
      </c>
      <c r="C290" t="s">
        <v>190</v>
      </c>
      <c r="D290">
        <v>-0.78484894963053298</v>
      </c>
      <c r="E290">
        <v>-0.78484894963053298</v>
      </c>
      <c r="F290">
        <v>-0.40738040486850902</v>
      </c>
      <c r="G290">
        <v>-0.73937426511362703</v>
      </c>
      <c r="H290">
        <v>-0.679113142310801</v>
      </c>
      <c r="I290">
        <v>1387.46249289456</v>
      </c>
      <c r="J290" t="s">
        <v>190</v>
      </c>
      <c r="K290">
        <v>65</v>
      </c>
      <c r="L290">
        <v>314</v>
      </c>
      <c r="M290">
        <v>65.599999999999994</v>
      </c>
      <c r="N290">
        <v>324</v>
      </c>
      <c r="O290">
        <v>18.399999999999999</v>
      </c>
      <c r="P290">
        <v>289</v>
      </c>
      <c r="Q290">
        <v>18.100000000000001</v>
      </c>
      <c r="R290">
        <v>314</v>
      </c>
      <c r="S290">
        <v>98.3</v>
      </c>
      <c r="T290">
        <v>308</v>
      </c>
      <c r="U290">
        <v>100.5</v>
      </c>
      <c r="V290">
        <v>276</v>
      </c>
      <c r="W290">
        <v>112.3</v>
      </c>
      <c r="X290">
        <v>307</v>
      </c>
      <c r="Y290">
        <v>110.5</v>
      </c>
      <c r="Z290">
        <v>302</v>
      </c>
      <c r="AB290">
        <v>2024</v>
      </c>
      <c r="AC290">
        <v>-14</v>
      </c>
    </row>
    <row r="291" spans="1:29" x14ac:dyDescent="0.45">
      <c r="A291" t="s">
        <v>323</v>
      </c>
      <c r="B291">
        <v>2.4</v>
      </c>
      <c r="C291" t="s">
        <v>123</v>
      </c>
      <c r="D291">
        <v>-0.87306962642561503</v>
      </c>
      <c r="E291">
        <v>-0.87306962642561503</v>
      </c>
      <c r="F291">
        <v>-1.0392950279098001</v>
      </c>
      <c r="G291">
        <v>-0.75027030691530205</v>
      </c>
      <c r="H291">
        <v>-0.883926146919083</v>
      </c>
      <c r="I291">
        <v>1352.0144821219801</v>
      </c>
      <c r="J291" t="s">
        <v>123</v>
      </c>
      <c r="K291">
        <v>67.5</v>
      </c>
      <c r="L291">
        <v>185</v>
      </c>
      <c r="M291">
        <v>68.5</v>
      </c>
      <c r="N291">
        <v>175</v>
      </c>
      <c r="O291">
        <v>17.3</v>
      </c>
      <c r="P291">
        <v>146</v>
      </c>
      <c r="Q291">
        <v>17.600000000000001</v>
      </c>
      <c r="R291">
        <v>211</v>
      </c>
      <c r="S291">
        <v>103.1</v>
      </c>
      <c r="T291">
        <v>237</v>
      </c>
      <c r="U291">
        <v>104.5</v>
      </c>
      <c r="V291">
        <v>198</v>
      </c>
      <c r="W291">
        <v>111.2</v>
      </c>
      <c r="X291">
        <v>282</v>
      </c>
      <c r="Y291">
        <v>108.2</v>
      </c>
      <c r="Z291">
        <v>256</v>
      </c>
      <c r="AB291">
        <v>2024</v>
      </c>
      <c r="AC291">
        <v>-8.1000000000000103</v>
      </c>
    </row>
    <row r="292" spans="1:29" x14ac:dyDescent="0.45">
      <c r="A292" t="s">
        <v>337</v>
      </c>
      <c r="B292">
        <v>2.4</v>
      </c>
      <c r="C292" t="s">
        <v>154</v>
      </c>
      <c r="D292">
        <v>-0.93482410018217299</v>
      </c>
      <c r="E292">
        <v>-0.93482410018217299</v>
      </c>
      <c r="F292">
        <v>-1.03048631297406</v>
      </c>
      <c r="G292">
        <v>-0.91371093394041902</v>
      </c>
      <c r="H292">
        <v>-0.95346136181970698</v>
      </c>
      <c r="I292">
        <v>1339.9796748030501</v>
      </c>
      <c r="J292" t="s">
        <v>154</v>
      </c>
      <c r="K292">
        <v>64.900000000000006</v>
      </c>
      <c r="L292">
        <v>317</v>
      </c>
      <c r="M292">
        <v>66.5</v>
      </c>
      <c r="N292">
        <v>280</v>
      </c>
      <c r="O292">
        <v>18.3</v>
      </c>
      <c r="P292">
        <v>285</v>
      </c>
      <c r="Q292">
        <v>17.8</v>
      </c>
      <c r="R292">
        <v>257</v>
      </c>
      <c r="S292">
        <v>100.3</v>
      </c>
      <c r="T292">
        <v>279</v>
      </c>
      <c r="U292">
        <v>100.6</v>
      </c>
      <c r="V292">
        <v>272</v>
      </c>
      <c r="W292">
        <v>113.4</v>
      </c>
      <c r="X292">
        <v>330</v>
      </c>
      <c r="Y292">
        <v>114.4</v>
      </c>
      <c r="Z292">
        <v>351</v>
      </c>
      <c r="AB292">
        <v>2024</v>
      </c>
      <c r="AC292">
        <v>-13.1</v>
      </c>
    </row>
    <row r="293" spans="1:29" x14ac:dyDescent="0.45">
      <c r="A293" t="s">
        <v>320</v>
      </c>
      <c r="B293">
        <v>2.4</v>
      </c>
      <c r="C293" t="s">
        <v>104</v>
      </c>
      <c r="D293">
        <v>-0.82895928802807395</v>
      </c>
      <c r="E293">
        <v>-0.82895928802807395</v>
      </c>
      <c r="F293">
        <v>-0.84044393484765401</v>
      </c>
      <c r="G293">
        <v>-0.859230724932047</v>
      </c>
      <c r="H293">
        <v>-0.83939830895896195</v>
      </c>
      <c r="I293">
        <v>1359.7211376769301</v>
      </c>
      <c r="J293" t="s">
        <v>104</v>
      </c>
      <c r="K293">
        <v>64.900000000000006</v>
      </c>
      <c r="L293">
        <v>316</v>
      </c>
      <c r="M293">
        <v>66.400000000000006</v>
      </c>
      <c r="N293">
        <v>288</v>
      </c>
      <c r="O293">
        <v>18.5</v>
      </c>
      <c r="P293">
        <v>297</v>
      </c>
      <c r="Q293">
        <v>17.5</v>
      </c>
      <c r="R293">
        <v>179</v>
      </c>
      <c r="S293">
        <v>98.7</v>
      </c>
      <c r="T293">
        <v>305</v>
      </c>
      <c r="U293">
        <v>99.6</v>
      </c>
      <c r="V293">
        <v>284</v>
      </c>
      <c r="W293">
        <v>110.3</v>
      </c>
      <c r="X293">
        <v>256</v>
      </c>
      <c r="Y293">
        <v>107.1</v>
      </c>
      <c r="Z293">
        <v>235</v>
      </c>
      <c r="AB293">
        <v>2024</v>
      </c>
      <c r="AC293">
        <v>-11.6</v>
      </c>
    </row>
    <row r="294" spans="1:29" x14ac:dyDescent="0.45">
      <c r="A294" t="s">
        <v>263</v>
      </c>
      <c r="B294">
        <v>2.4</v>
      </c>
      <c r="C294" t="s">
        <v>13</v>
      </c>
      <c r="D294">
        <v>-0.46725451316823702</v>
      </c>
      <c r="E294">
        <v>-0.46725451316823702</v>
      </c>
      <c r="F294">
        <v>-0.50570373271018798</v>
      </c>
      <c r="G294">
        <v>-0.46697322007176501</v>
      </c>
      <c r="H294">
        <v>-0.47679649477960701</v>
      </c>
      <c r="I294">
        <v>1422.4784466660201</v>
      </c>
      <c r="J294" t="s">
        <v>13</v>
      </c>
      <c r="K294">
        <v>67.400000000000006</v>
      </c>
      <c r="L294">
        <v>189</v>
      </c>
      <c r="M294">
        <v>68.5</v>
      </c>
      <c r="N294">
        <v>169</v>
      </c>
      <c r="O294">
        <v>16.899999999999999</v>
      </c>
      <c r="P294">
        <v>97</v>
      </c>
      <c r="Q294">
        <v>17.899999999999999</v>
      </c>
      <c r="R294">
        <v>289</v>
      </c>
      <c r="S294">
        <v>106.1</v>
      </c>
      <c r="T294">
        <v>176</v>
      </c>
      <c r="U294">
        <v>105.5</v>
      </c>
      <c r="V294">
        <v>171</v>
      </c>
      <c r="W294">
        <v>110.8</v>
      </c>
      <c r="X294">
        <v>269</v>
      </c>
      <c r="Y294">
        <v>109.9</v>
      </c>
      <c r="Z294">
        <v>294</v>
      </c>
      <c r="AB294">
        <v>2024</v>
      </c>
      <c r="AC294">
        <v>-4.7</v>
      </c>
    </row>
    <row r="295" spans="1:29" x14ac:dyDescent="0.45">
      <c r="A295" t="s">
        <v>369</v>
      </c>
      <c r="B295">
        <v>2.4</v>
      </c>
      <c r="C295" t="s">
        <v>104</v>
      </c>
      <c r="D295">
        <v>-1.1641978598493801</v>
      </c>
      <c r="E295">
        <v>-1.1641978598493801</v>
      </c>
      <c r="F295">
        <v>-1.46373053454163</v>
      </c>
      <c r="G295">
        <v>-1.3168644806023799</v>
      </c>
      <c r="H295">
        <v>-1.2772476837106901</v>
      </c>
      <c r="I295">
        <v>1283.9403571417699</v>
      </c>
      <c r="J295" t="s">
        <v>104</v>
      </c>
      <c r="K295">
        <v>67.5</v>
      </c>
      <c r="L295">
        <v>179</v>
      </c>
      <c r="M295">
        <v>68.8</v>
      </c>
      <c r="N295">
        <v>152</v>
      </c>
      <c r="O295">
        <v>18.2</v>
      </c>
      <c r="P295">
        <v>270</v>
      </c>
      <c r="Q295">
        <v>16.5</v>
      </c>
      <c r="R295">
        <v>17</v>
      </c>
      <c r="S295">
        <v>97.7</v>
      </c>
      <c r="T295">
        <v>316</v>
      </c>
      <c r="U295">
        <v>98.3</v>
      </c>
      <c r="V295">
        <v>308</v>
      </c>
      <c r="W295">
        <v>112.5</v>
      </c>
      <c r="X295">
        <v>312</v>
      </c>
      <c r="Y295">
        <v>110.2</v>
      </c>
      <c r="Z295">
        <v>298</v>
      </c>
      <c r="AB295">
        <v>2024</v>
      </c>
      <c r="AC295">
        <v>-14.8</v>
      </c>
    </row>
    <row r="296" spans="1:29" x14ac:dyDescent="0.45">
      <c r="A296" t="s">
        <v>201</v>
      </c>
      <c r="B296">
        <v>2.4</v>
      </c>
      <c r="C296" t="s">
        <v>129</v>
      </c>
      <c r="D296">
        <v>-3.4973196872336597E-2</v>
      </c>
      <c r="E296">
        <v>-3.4973196872336597E-2</v>
      </c>
      <c r="F296">
        <v>-0.12604360169017001</v>
      </c>
      <c r="G296">
        <v>-5.2923631608133299E-2</v>
      </c>
      <c r="H296">
        <v>-6.2228406760744197E-2</v>
      </c>
      <c r="I296">
        <v>1494.2298184998799</v>
      </c>
      <c r="J296" t="s">
        <v>129</v>
      </c>
      <c r="K296">
        <v>66.5</v>
      </c>
      <c r="L296">
        <v>250</v>
      </c>
      <c r="M296">
        <v>68</v>
      </c>
      <c r="N296">
        <v>206</v>
      </c>
      <c r="O296">
        <v>17.899999999999999</v>
      </c>
      <c r="P296">
        <v>233</v>
      </c>
      <c r="Q296">
        <v>17</v>
      </c>
      <c r="R296">
        <v>65</v>
      </c>
      <c r="S296">
        <v>100.7</v>
      </c>
      <c r="T296">
        <v>275</v>
      </c>
      <c r="U296">
        <v>98.4</v>
      </c>
      <c r="V296">
        <v>306</v>
      </c>
      <c r="W296">
        <v>102.6</v>
      </c>
      <c r="X296">
        <v>105</v>
      </c>
      <c r="Y296">
        <v>102.7</v>
      </c>
      <c r="Z296">
        <v>107</v>
      </c>
      <c r="AB296">
        <v>2024</v>
      </c>
      <c r="AC296">
        <v>-1.8999999999999899</v>
      </c>
    </row>
    <row r="297" spans="1:29" x14ac:dyDescent="0.45">
      <c r="A297" t="s">
        <v>339</v>
      </c>
      <c r="B297">
        <v>2.4</v>
      </c>
      <c r="C297" t="s">
        <v>190</v>
      </c>
      <c r="D297">
        <v>-0.89071376178463102</v>
      </c>
      <c r="E297">
        <v>-0.89071376178463102</v>
      </c>
      <c r="F297">
        <v>-1.0931501558399901</v>
      </c>
      <c r="G297">
        <v>-1.10983968637056</v>
      </c>
      <c r="H297">
        <v>-0.99610434144495297</v>
      </c>
      <c r="I297">
        <v>1332.5992411044101</v>
      </c>
      <c r="J297" t="s">
        <v>190</v>
      </c>
      <c r="K297">
        <v>64</v>
      </c>
      <c r="L297">
        <v>341</v>
      </c>
      <c r="M297">
        <v>64.8</v>
      </c>
      <c r="N297">
        <v>345</v>
      </c>
      <c r="O297">
        <v>19.600000000000001</v>
      </c>
      <c r="P297">
        <v>350</v>
      </c>
      <c r="Q297">
        <v>17.399999999999999</v>
      </c>
      <c r="R297">
        <v>154</v>
      </c>
      <c r="S297">
        <v>98.2</v>
      </c>
      <c r="T297">
        <v>310</v>
      </c>
      <c r="U297">
        <v>99</v>
      </c>
      <c r="V297">
        <v>295</v>
      </c>
      <c r="W297">
        <v>111.2</v>
      </c>
      <c r="X297">
        <v>281</v>
      </c>
      <c r="Y297">
        <v>110.3</v>
      </c>
      <c r="Z297">
        <v>300</v>
      </c>
      <c r="AB297">
        <v>2024</v>
      </c>
      <c r="AC297">
        <v>-13</v>
      </c>
    </row>
    <row r="298" spans="1:29" x14ac:dyDescent="0.45">
      <c r="A298" t="s">
        <v>387</v>
      </c>
      <c r="B298">
        <v>2.4</v>
      </c>
      <c r="C298" t="s">
        <v>304</v>
      </c>
      <c r="D298">
        <v>-1.58765710846578</v>
      </c>
      <c r="E298">
        <v>-1.58765710846578</v>
      </c>
      <c r="F298">
        <v>-1.37297818425498</v>
      </c>
      <c r="G298">
        <v>-1.51299323303252</v>
      </c>
      <c r="H298">
        <v>-1.5153214085547599</v>
      </c>
      <c r="I298">
        <v>1242.7357472143799</v>
      </c>
      <c r="J298" t="s">
        <v>304</v>
      </c>
      <c r="K298">
        <v>70.400000000000006</v>
      </c>
      <c r="L298">
        <v>49</v>
      </c>
      <c r="M298">
        <v>71.3</v>
      </c>
      <c r="N298">
        <v>48</v>
      </c>
      <c r="O298">
        <v>17.2</v>
      </c>
      <c r="P298">
        <v>133</v>
      </c>
      <c r="Q298">
        <v>16.100000000000001</v>
      </c>
      <c r="R298">
        <v>4</v>
      </c>
      <c r="S298">
        <v>93.3</v>
      </c>
      <c r="T298">
        <v>350</v>
      </c>
      <c r="U298">
        <v>92.8</v>
      </c>
      <c r="V298">
        <v>350</v>
      </c>
      <c r="W298">
        <v>112.2</v>
      </c>
      <c r="X298">
        <v>302</v>
      </c>
      <c r="Y298">
        <v>107</v>
      </c>
      <c r="Z298">
        <v>230</v>
      </c>
      <c r="AB298">
        <v>2024</v>
      </c>
      <c r="AC298">
        <v>-18.899999999999999</v>
      </c>
    </row>
    <row r="299" spans="1:29" x14ac:dyDescent="0.45">
      <c r="A299" t="s">
        <v>338</v>
      </c>
      <c r="B299">
        <v>2.4</v>
      </c>
      <c r="C299" t="s">
        <v>141</v>
      </c>
      <c r="D299">
        <v>-0.98775650625921996</v>
      </c>
      <c r="E299">
        <v>-0.98775650625921996</v>
      </c>
      <c r="F299">
        <v>-1.1294691651135</v>
      </c>
      <c r="G299">
        <v>-0.815646557725349</v>
      </c>
      <c r="H299">
        <v>-0.98015718383932104</v>
      </c>
      <c r="I299">
        <v>1335.35929540701</v>
      </c>
      <c r="J299" t="s">
        <v>141</v>
      </c>
      <c r="K299">
        <v>66.7</v>
      </c>
      <c r="L299">
        <v>241</v>
      </c>
      <c r="M299">
        <v>66.5</v>
      </c>
      <c r="N299">
        <v>277</v>
      </c>
      <c r="O299">
        <v>17.399999999999999</v>
      </c>
      <c r="P299">
        <v>165</v>
      </c>
      <c r="Q299">
        <v>18.600000000000001</v>
      </c>
      <c r="R299">
        <v>355</v>
      </c>
      <c r="S299">
        <v>100.7</v>
      </c>
      <c r="T299">
        <v>274</v>
      </c>
      <c r="U299">
        <v>102</v>
      </c>
      <c r="V299">
        <v>248</v>
      </c>
      <c r="W299">
        <v>113</v>
      </c>
      <c r="X299">
        <v>320</v>
      </c>
      <c r="Y299">
        <v>109.5</v>
      </c>
      <c r="Z299">
        <v>286</v>
      </c>
      <c r="AB299">
        <v>2024</v>
      </c>
      <c r="AC299">
        <v>-12.3</v>
      </c>
    </row>
    <row r="300" spans="1:29" x14ac:dyDescent="0.45">
      <c r="A300" t="s">
        <v>371</v>
      </c>
      <c r="B300">
        <v>2.4</v>
      </c>
      <c r="C300" t="s">
        <v>114</v>
      </c>
      <c r="D300">
        <v>-1.3141730104010201</v>
      </c>
      <c r="E300">
        <v>-1.3141730104010201</v>
      </c>
      <c r="F300">
        <v>-1.4548495429705199</v>
      </c>
      <c r="G300">
        <v>-1.2079040625856301</v>
      </c>
      <c r="H300">
        <v>-1.32277490658955</v>
      </c>
      <c r="I300">
        <v>1276.06073304201</v>
      </c>
      <c r="J300" t="s">
        <v>114</v>
      </c>
      <c r="K300">
        <v>66.3</v>
      </c>
      <c r="L300">
        <v>259</v>
      </c>
      <c r="M300">
        <v>68.3</v>
      </c>
      <c r="N300">
        <v>188</v>
      </c>
      <c r="O300">
        <v>18.100000000000001</v>
      </c>
      <c r="P300">
        <v>252</v>
      </c>
      <c r="Q300">
        <v>17</v>
      </c>
      <c r="R300">
        <v>59</v>
      </c>
      <c r="S300">
        <v>97.5</v>
      </c>
      <c r="T300">
        <v>317</v>
      </c>
      <c r="U300">
        <v>96.3</v>
      </c>
      <c r="V300">
        <v>330</v>
      </c>
      <c r="W300">
        <v>114.5</v>
      </c>
      <c r="X300">
        <v>343</v>
      </c>
      <c r="Y300">
        <v>111.3</v>
      </c>
      <c r="Z300">
        <v>319</v>
      </c>
      <c r="AB300">
        <v>2024</v>
      </c>
      <c r="AC300">
        <v>-17</v>
      </c>
    </row>
    <row r="301" spans="1:29" x14ac:dyDescent="0.45">
      <c r="A301" t="s">
        <v>113</v>
      </c>
      <c r="B301">
        <v>2.4</v>
      </c>
      <c r="C301" t="s">
        <v>114</v>
      </c>
      <c r="D301">
        <v>0.68843635284733595</v>
      </c>
      <c r="E301">
        <v>0.68843635284733595</v>
      </c>
      <c r="F301">
        <v>0.63572503137303105</v>
      </c>
      <c r="G301">
        <v>0.75338346171577997</v>
      </c>
      <c r="H301">
        <v>0.69149529969587098</v>
      </c>
      <c r="I301">
        <v>1624.6805489948599</v>
      </c>
      <c r="J301" t="s">
        <v>114</v>
      </c>
      <c r="K301">
        <v>63.3</v>
      </c>
      <c r="L301">
        <v>350</v>
      </c>
      <c r="M301">
        <v>65.3</v>
      </c>
      <c r="N301">
        <v>332</v>
      </c>
      <c r="O301">
        <v>18.899999999999999</v>
      </c>
      <c r="P301">
        <v>322</v>
      </c>
      <c r="Q301">
        <v>17.7</v>
      </c>
      <c r="R301">
        <v>247</v>
      </c>
      <c r="S301">
        <v>106.5</v>
      </c>
      <c r="T301">
        <v>170</v>
      </c>
      <c r="U301">
        <v>106.7</v>
      </c>
      <c r="V301">
        <v>142</v>
      </c>
      <c r="W301">
        <v>99.9</v>
      </c>
      <c r="X301">
        <v>61</v>
      </c>
      <c r="Y301">
        <v>97.5</v>
      </c>
      <c r="Z301">
        <v>20</v>
      </c>
      <c r="AA301">
        <v>13</v>
      </c>
      <c r="AB301">
        <v>2024</v>
      </c>
      <c r="AC301">
        <v>6.5999999999999899</v>
      </c>
    </row>
    <row r="302" spans="1:29" x14ac:dyDescent="0.45">
      <c r="A302" t="s">
        <v>197</v>
      </c>
      <c r="B302">
        <v>2.2999999999999998</v>
      </c>
      <c r="C302" t="s">
        <v>175</v>
      </c>
      <c r="D302">
        <v>-7.9083535269877506E-2</v>
      </c>
      <c r="E302">
        <v>-7.9083535269877506E-2</v>
      </c>
      <c r="F302">
        <v>-1.4673745477608601E-4</v>
      </c>
      <c r="G302">
        <v>-0.16188404962487801</v>
      </c>
      <c r="H302">
        <v>-8.0049464404852402E-2</v>
      </c>
      <c r="I302">
        <v>1491.14543894813</v>
      </c>
      <c r="J302" t="s">
        <v>175</v>
      </c>
      <c r="K302">
        <v>66.5</v>
      </c>
      <c r="L302">
        <v>248</v>
      </c>
      <c r="M302">
        <v>68</v>
      </c>
      <c r="N302">
        <v>209</v>
      </c>
      <c r="O302">
        <v>18.8</v>
      </c>
      <c r="P302">
        <v>316</v>
      </c>
      <c r="Q302">
        <v>16.7</v>
      </c>
      <c r="R302">
        <v>27</v>
      </c>
      <c r="S302">
        <v>109.3</v>
      </c>
      <c r="T302">
        <v>114</v>
      </c>
      <c r="U302">
        <v>110.7</v>
      </c>
      <c r="V302">
        <v>62</v>
      </c>
      <c r="W302">
        <v>105.6</v>
      </c>
      <c r="X302">
        <v>161</v>
      </c>
      <c r="Y302">
        <v>106</v>
      </c>
      <c r="Z302">
        <v>206</v>
      </c>
      <c r="AA302">
        <v>14</v>
      </c>
      <c r="AB302">
        <v>2024</v>
      </c>
      <c r="AC302">
        <v>3.7</v>
      </c>
    </row>
    <row r="303" spans="1:29" x14ac:dyDescent="0.45">
      <c r="A303" t="s">
        <v>116</v>
      </c>
      <c r="B303">
        <v>2.2999999999999998</v>
      </c>
      <c r="C303" t="s">
        <v>117</v>
      </c>
      <c r="D303">
        <v>0.61785981141127</v>
      </c>
      <c r="E303">
        <v>0.61785981141127</v>
      </c>
      <c r="F303">
        <v>0.78936708901114405</v>
      </c>
      <c r="G303">
        <v>0.49187845847559197</v>
      </c>
      <c r="H303">
        <v>0.62924129257731898</v>
      </c>
      <c r="I303">
        <v>1613.90593671282</v>
      </c>
      <c r="J303" t="s">
        <v>117</v>
      </c>
      <c r="K303">
        <v>68.599999999999994</v>
      </c>
      <c r="L303">
        <v>119</v>
      </c>
      <c r="M303">
        <v>69.5</v>
      </c>
      <c r="N303">
        <v>110</v>
      </c>
      <c r="O303">
        <v>17.100000000000001</v>
      </c>
      <c r="P303">
        <v>122</v>
      </c>
      <c r="Q303">
        <v>17.399999999999999</v>
      </c>
      <c r="R303">
        <v>155</v>
      </c>
      <c r="S303">
        <v>109.5</v>
      </c>
      <c r="T303">
        <v>110</v>
      </c>
      <c r="U303">
        <v>109.3</v>
      </c>
      <c r="V303">
        <v>95</v>
      </c>
      <c r="W303">
        <v>99.6</v>
      </c>
      <c r="X303">
        <v>56</v>
      </c>
      <c r="Y303">
        <v>98.2</v>
      </c>
      <c r="Z303">
        <v>26</v>
      </c>
      <c r="AB303">
        <v>2024</v>
      </c>
      <c r="AC303">
        <v>9.9000000000000092</v>
      </c>
    </row>
    <row r="304" spans="1:29" x14ac:dyDescent="0.45">
      <c r="A304" t="s">
        <v>146</v>
      </c>
      <c r="B304">
        <v>2.2999999999999998</v>
      </c>
      <c r="C304" t="s">
        <v>114</v>
      </c>
      <c r="D304">
        <v>0.31790951030799097</v>
      </c>
      <c r="E304">
        <v>0.31790951030799097</v>
      </c>
      <c r="F304">
        <v>0.35219282539532298</v>
      </c>
      <c r="G304">
        <v>3.4244702805262699E-2</v>
      </c>
      <c r="H304">
        <v>0.25556413720414201</v>
      </c>
      <c r="I304">
        <v>1549.23176304661</v>
      </c>
      <c r="J304" t="s">
        <v>114</v>
      </c>
      <c r="K304">
        <v>70.2</v>
      </c>
      <c r="L304">
        <v>53</v>
      </c>
      <c r="M304">
        <v>71.8</v>
      </c>
      <c r="N304">
        <v>37</v>
      </c>
      <c r="O304">
        <v>16.7</v>
      </c>
      <c r="P304">
        <v>77</v>
      </c>
      <c r="Q304">
        <v>16.7</v>
      </c>
      <c r="R304">
        <v>28</v>
      </c>
      <c r="S304">
        <v>106.2</v>
      </c>
      <c r="T304">
        <v>173</v>
      </c>
      <c r="U304">
        <v>106.1</v>
      </c>
      <c r="V304">
        <v>156</v>
      </c>
      <c r="W304">
        <v>104.9</v>
      </c>
      <c r="X304">
        <v>146</v>
      </c>
      <c r="Y304">
        <v>99.6</v>
      </c>
      <c r="Z304">
        <v>39</v>
      </c>
      <c r="AB304">
        <v>2024</v>
      </c>
      <c r="AC304">
        <v>1.3</v>
      </c>
    </row>
    <row r="305" spans="1:29" x14ac:dyDescent="0.45">
      <c r="A305" t="s">
        <v>219</v>
      </c>
      <c r="B305">
        <v>2.2999999999999998</v>
      </c>
      <c r="C305" t="s">
        <v>95</v>
      </c>
      <c r="D305">
        <v>-0.193770415103484</v>
      </c>
      <c r="E305">
        <v>-0.193770415103484</v>
      </c>
      <c r="F305">
        <v>-0.236166090256028</v>
      </c>
      <c r="G305">
        <v>-0.22726030043492501</v>
      </c>
      <c r="H305">
        <v>-0.21274180522448</v>
      </c>
      <c r="I305">
        <v>1468.17971206077</v>
      </c>
      <c r="J305" t="s">
        <v>95</v>
      </c>
      <c r="K305">
        <v>65.5</v>
      </c>
      <c r="L305">
        <v>303</v>
      </c>
      <c r="M305">
        <v>66.099999999999994</v>
      </c>
      <c r="N305">
        <v>300</v>
      </c>
      <c r="O305">
        <v>18.899999999999999</v>
      </c>
      <c r="P305">
        <v>329</v>
      </c>
      <c r="Q305">
        <v>17.3</v>
      </c>
      <c r="R305">
        <v>123</v>
      </c>
      <c r="S305">
        <v>109.3</v>
      </c>
      <c r="T305">
        <v>117</v>
      </c>
      <c r="U305">
        <v>107.1</v>
      </c>
      <c r="V305">
        <v>136</v>
      </c>
      <c r="W305">
        <v>113.3</v>
      </c>
      <c r="X305">
        <v>324</v>
      </c>
      <c r="Y305">
        <v>112.5</v>
      </c>
      <c r="Z305">
        <v>332</v>
      </c>
      <c r="AB305">
        <v>2024</v>
      </c>
      <c r="AC305">
        <v>-4</v>
      </c>
    </row>
    <row r="306" spans="1:29" x14ac:dyDescent="0.45">
      <c r="A306" t="s">
        <v>385</v>
      </c>
      <c r="B306">
        <v>2.2999999999999998</v>
      </c>
      <c r="C306" t="s">
        <v>117</v>
      </c>
      <c r="D306">
        <v>-1.4112157548756099</v>
      </c>
      <c r="E306">
        <v>-1.4112157548756099</v>
      </c>
      <c r="F306">
        <v>-1.4905180625257</v>
      </c>
      <c r="G306">
        <v>-1.60016156744591</v>
      </c>
      <c r="H306">
        <v>-1.47827778493071</v>
      </c>
      <c r="I306">
        <v>1249.14707237312</v>
      </c>
      <c r="J306" t="s">
        <v>117</v>
      </c>
      <c r="K306">
        <v>65.900000000000006</v>
      </c>
      <c r="L306">
        <v>272</v>
      </c>
      <c r="M306">
        <v>66.5</v>
      </c>
      <c r="N306">
        <v>279</v>
      </c>
      <c r="O306">
        <v>18.7</v>
      </c>
      <c r="P306">
        <v>315</v>
      </c>
      <c r="Q306">
        <v>17.100000000000001</v>
      </c>
      <c r="R306">
        <v>94</v>
      </c>
      <c r="S306">
        <v>94.5</v>
      </c>
      <c r="T306">
        <v>343</v>
      </c>
      <c r="U306">
        <v>93.8</v>
      </c>
      <c r="V306">
        <v>348</v>
      </c>
      <c r="W306">
        <v>112.4</v>
      </c>
      <c r="X306">
        <v>310</v>
      </c>
      <c r="Y306">
        <v>110.7</v>
      </c>
      <c r="Z306">
        <v>307</v>
      </c>
      <c r="AB306">
        <v>2024</v>
      </c>
      <c r="AC306">
        <v>-17.899999999999999</v>
      </c>
    </row>
    <row r="307" spans="1:29" x14ac:dyDescent="0.45">
      <c r="A307" t="s">
        <v>396</v>
      </c>
      <c r="B307">
        <v>2.2999999999999998</v>
      </c>
      <c r="C307" t="s">
        <v>254</v>
      </c>
      <c r="D307">
        <v>-1.99347222172315</v>
      </c>
      <c r="E307">
        <v>-1.99347222172315</v>
      </c>
      <c r="F307">
        <v>-1.7074021761127001</v>
      </c>
      <c r="G307">
        <v>-1.91614677969447</v>
      </c>
      <c r="H307">
        <v>-1.90262334981337</v>
      </c>
      <c r="I307">
        <v>1175.7034637310501</v>
      </c>
      <c r="J307" t="s">
        <v>254</v>
      </c>
      <c r="K307">
        <v>66.2</v>
      </c>
      <c r="L307">
        <v>266</v>
      </c>
      <c r="M307">
        <v>67.3</v>
      </c>
      <c r="N307">
        <v>255</v>
      </c>
      <c r="O307">
        <v>17.5</v>
      </c>
      <c r="P307">
        <v>177</v>
      </c>
      <c r="Q307">
        <v>17.600000000000001</v>
      </c>
      <c r="R307">
        <v>221</v>
      </c>
      <c r="S307">
        <v>85.7</v>
      </c>
      <c r="T307">
        <v>361</v>
      </c>
      <c r="U307">
        <v>85.3</v>
      </c>
      <c r="V307">
        <v>361</v>
      </c>
      <c r="W307">
        <v>111.4</v>
      </c>
      <c r="X307">
        <v>285</v>
      </c>
      <c r="Y307">
        <v>107.3</v>
      </c>
      <c r="Z307">
        <v>239</v>
      </c>
      <c r="AB307">
        <v>2024</v>
      </c>
      <c r="AC307">
        <v>-25.7</v>
      </c>
    </row>
    <row r="308" spans="1:29" x14ac:dyDescent="0.45">
      <c r="A308" t="s">
        <v>347</v>
      </c>
      <c r="B308">
        <v>2.2999999999999998</v>
      </c>
      <c r="C308" t="s">
        <v>230</v>
      </c>
      <c r="D308">
        <v>-1.0054006416182399</v>
      </c>
      <c r="E308">
        <v>-1.0054006416182399</v>
      </c>
      <c r="F308">
        <v>-1.0475707026596801</v>
      </c>
      <c r="G308">
        <v>-1.18611197898228</v>
      </c>
      <c r="H308">
        <v>-1.06112099121961</v>
      </c>
      <c r="I308">
        <v>1321.3464844446701</v>
      </c>
      <c r="J308" t="s">
        <v>230</v>
      </c>
      <c r="K308">
        <v>66.900000000000006</v>
      </c>
      <c r="L308">
        <v>224</v>
      </c>
      <c r="M308">
        <v>68.099999999999994</v>
      </c>
      <c r="N308">
        <v>203</v>
      </c>
      <c r="O308">
        <v>17.600000000000001</v>
      </c>
      <c r="P308">
        <v>192</v>
      </c>
      <c r="Q308">
        <v>17.600000000000001</v>
      </c>
      <c r="R308">
        <v>202</v>
      </c>
      <c r="S308">
        <v>100.1</v>
      </c>
      <c r="T308">
        <v>284</v>
      </c>
      <c r="U308">
        <v>100.7</v>
      </c>
      <c r="V308">
        <v>271</v>
      </c>
      <c r="W308">
        <v>108.7</v>
      </c>
      <c r="X308">
        <v>226</v>
      </c>
      <c r="Y308">
        <v>105.4</v>
      </c>
      <c r="Z308">
        <v>192</v>
      </c>
      <c r="AB308">
        <v>2024</v>
      </c>
      <c r="AC308">
        <v>-8.6000000000000103</v>
      </c>
    </row>
    <row r="309" spans="1:29" x14ac:dyDescent="0.45">
      <c r="A309" t="s">
        <v>383</v>
      </c>
      <c r="B309">
        <v>2.2999999999999998</v>
      </c>
      <c r="C309" t="s">
        <v>123</v>
      </c>
      <c r="D309">
        <v>-1.45532609327316</v>
      </c>
      <c r="E309">
        <v>-1.45532609327316</v>
      </c>
      <c r="F309">
        <v>-1.4087370496043601</v>
      </c>
      <c r="G309">
        <v>-1.33865656420573</v>
      </c>
      <c r="H309">
        <v>-1.4145114500891001</v>
      </c>
      <c r="I309">
        <v>1260.1834307758299</v>
      </c>
      <c r="J309" t="s">
        <v>123</v>
      </c>
      <c r="K309">
        <v>67.2</v>
      </c>
      <c r="L309">
        <v>203</v>
      </c>
      <c r="M309">
        <v>67.400000000000006</v>
      </c>
      <c r="N309">
        <v>250</v>
      </c>
      <c r="O309">
        <v>17.600000000000001</v>
      </c>
      <c r="P309">
        <v>193</v>
      </c>
      <c r="Q309">
        <v>17.899999999999999</v>
      </c>
      <c r="R309">
        <v>287</v>
      </c>
      <c r="S309">
        <v>100</v>
      </c>
      <c r="T309">
        <v>291</v>
      </c>
      <c r="U309">
        <v>100.2</v>
      </c>
      <c r="V309">
        <v>278</v>
      </c>
      <c r="W309">
        <v>110</v>
      </c>
      <c r="X309">
        <v>250</v>
      </c>
      <c r="Y309">
        <v>109.6</v>
      </c>
      <c r="Z309">
        <v>288</v>
      </c>
      <c r="AB309">
        <v>2024</v>
      </c>
      <c r="AC309">
        <v>-10</v>
      </c>
    </row>
    <row r="310" spans="1:29" x14ac:dyDescent="0.45">
      <c r="A310" t="s">
        <v>258</v>
      </c>
      <c r="B310">
        <v>2.2999999999999998</v>
      </c>
      <c r="C310" t="s">
        <v>95</v>
      </c>
      <c r="D310">
        <v>-0.44961037780922197</v>
      </c>
      <c r="E310">
        <v>-0.44961037780922197</v>
      </c>
      <c r="F310">
        <v>-0.36027410776600899</v>
      </c>
      <c r="G310">
        <v>-0.20546821683157601</v>
      </c>
      <c r="H310">
        <v>-0.36624077005400701</v>
      </c>
      <c r="I310">
        <v>1441.6128787228999</v>
      </c>
      <c r="J310" t="s">
        <v>95</v>
      </c>
      <c r="K310">
        <v>67.5</v>
      </c>
      <c r="L310">
        <v>177</v>
      </c>
      <c r="M310">
        <v>67.7</v>
      </c>
      <c r="N310">
        <v>223</v>
      </c>
      <c r="O310">
        <v>16.899999999999999</v>
      </c>
      <c r="P310">
        <v>90</v>
      </c>
      <c r="Q310">
        <v>18.600000000000001</v>
      </c>
      <c r="R310">
        <v>354</v>
      </c>
      <c r="S310">
        <v>102</v>
      </c>
      <c r="T310">
        <v>256</v>
      </c>
      <c r="U310">
        <v>102.7</v>
      </c>
      <c r="V310">
        <v>237</v>
      </c>
      <c r="W310">
        <v>106.9</v>
      </c>
      <c r="X310">
        <v>189</v>
      </c>
      <c r="Y310">
        <v>106.2</v>
      </c>
      <c r="Z310">
        <v>212</v>
      </c>
      <c r="AB310">
        <v>2024</v>
      </c>
      <c r="AC310">
        <v>-4.9000000000000101</v>
      </c>
    </row>
    <row r="311" spans="1:29" x14ac:dyDescent="0.45">
      <c r="A311" t="s">
        <v>186</v>
      </c>
      <c r="B311">
        <v>2.2999999999999998</v>
      </c>
      <c r="C311" t="s">
        <v>95</v>
      </c>
      <c r="D311">
        <v>-3.4973196872336597E-2</v>
      </c>
      <c r="E311">
        <v>-3.4973196872336597E-2</v>
      </c>
      <c r="F311">
        <v>-6.4572323307850399E-2</v>
      </c>
      <c r="G311">
        <v>0.13230907902033301</v>
      </c>
      <c r="H311">
        <v>-5.5240950804754903E-4</v>
      </c>
      <c r="I311">
        <v>1504.9043917243901</v>
      </c>
      <c r="J311" t="s">
        <v>95</v>
      </c>
      <c r="K311">
        <v>71.5</v>
      </c>
      <c r="L311">
        <v>23</v>
      </c>
      <c r="M311">
        <v>71.5</v>
      </c>
      <c r="N311">
        <v>42</v>
      </c>
      <c r="O311">
        <v>15</v>
      </c>
      <c r="P311">
        <v>5</v>
      </c>
      <c r="Q311">
        <v>18.600000000000001</v>
      </c>
      <c r="R311">
        <v>357</v>
      </c>
      <c r="S311">
        <v>113.4</v>
      </c>
      <c r="T311">
        <v>60</v>
      </c>
      <c r="U311">
        <v>112.3</v>
      </c>
      <c r="V311">
        <v>42</v>
      </c>
      <c r="W311">
        <v>106.2</v>
      </c>
      <c r="X311">
        <v>176</v>
      </c>
      <c r="Y311">
        <v>105.2</v>
      </c>
      <c r="Z311">
        <v>184</v>
      </c>
      <c r="AB311">
        <v>2024</v>
      </c>
      <c r="AC311">
        <v>7.2</v>
      </c>
    </row>
    <row r="312" spans="1:29" x14ac:dyDescent="0.45">
      <c r="A312" t="s">
        <v>384</v>
      </c>
      <c r="B312">
        <v>2.2999999999999998</v>
      </c>
      <c r="C312" t="s">
        <v>304</v>
      </c>
      <c r="D312">
        <v>-1.5082584993502099</v>
      </c>
      <c r="E312">
        <v>-1.5082584993502099</v>
      </c>
      <c r="F312">
        <v>-1.5994660557667899</v>
      </c>
      <c r="G312">
        <v>-1.2623842715939999</v>
      </c>
      <c r="H312">
        <v>-1.4695918315153</v>
      </c>
      <c r="I312">
        <v>1250.65039376049</v>
      </c>
      <c r="J312" t="s">
        <v>304</v>
      </c>
      <c r="K312">
        <v>65.5</v>
      </c>
      <c r="L312">
        <v>305</v>
      </c>
      <c r="M312">
        <v>66.400000000000006</v>
      </c>
      <c r="N312">
        <v>283</v>
      </c>
      <c r="O312">
        <v>18.399999999999999</v>
      </c>
      <c r="P312">
        <v>290</v>
      </c>
      <c r="Q312">
        <v>17.7</v>
      </c>
      <c r="R312">
        <v>229</v>
      </c>
      <c r="S312">
        <v>94.4</v>
      </c>
      <c r="T312">
        <v>345</v>
      </c>
      <c r="U312">
        <v>94.9</v>
      </c>
      <c r="V312">
        <v>339</v>
      </c>
      <c r="W312">
        <v>116.7</v>
      </c>
      <c r="X312">
        <v>355</v>
      </c>
      <c r="Y312">
        <v>110.6</v>
      </c>
      <c r="Z312">
        <v>306</v>
      </c>
      <c r="AB312">
        <v>2024</v>
      </c>
      <c r="AC312">
        <v>-22.3</v>
      </c>
    </row>
    <row r="313" spans="1:29" x14ac:dyDescent="0.45">
      <c r="A313" t="s">
        <v>195</v>
      </c>
      <c r="B313">
        <v>2.2999999999999998</v>
      </c>
      <c r="C313" t="s">
        <v>135</v>
      </c>
      <c r="D313">
        <v>-0.105549738308402</v>
      </c>
      <c r="E313">
        <v>-0.105549738308402</v>
      </c>
      <c r="F313">
        <v>-0.12763368766831401</v>
      </c>
      <c r="G313">
        <v>8.8724911813635302E-2</v>
      </c>
      <c r="H313">
        <v>-6.2502063117870599E-2</v>
      </c>
      <c r="I313">
        <v>1494.1824554258701</v>
      </c>
      <c r="J313" t="s">
        <v>135</v>
      </c>
      <c r="K313">
        <v>69.400000000000006</v>
      </c>
      <c r="L313">
        <v>76</v>
      </c>
      <c r="M313">
        <v>70.2</v>
      </c>
      <c r="N313">
        <v>77</v>
      </c>
      <c r="O313">
        <v>16.7</v>
      </c>
      <c r="P313">
        <v>79</v>
      </c>
      <c r="Q313">
        <v>17.3</v>
      </c>
      <c r="R313">
        <v>126</v>
      </c>
      <c r="S313">
        <v>112.7</v>
      </c>
      <c r="T313">
        <v>75</v>
      </c>
      <c r="U313">
        <v>113</v>
      </c>
      <c r="V313">
        <v>34</v>
      </c>
      <c r="W313">
        <v>110.1</v>
      </c>
      <c r="X313">
        <v>255</v>
      </c>
      <c r="Y313">
        <v>107.5</v>
      </c>
      <c r="Z313">
        <v>244</v>
      </c>
      <c r="AB313">
        <v>2024</v>
      </c>
      <c r="AC313">
        <v>2.6000000000000099</v>
      </c>
    </row>
    <row r="314" spans="1:29" x14ac:dyDescent="0.45">
      <c r="A314" t="s">
        <v>340</v>
      </c>
      <c r="B314">
        <v>2.2999999999999998</v>
      </c>
      <c r="C314" t="s">
        <v>95</v>
      </c>
      <c r="D314">
        <v>-1.0759771830542999</v>
      </c>
      <c r="E314">
        <v>-1.0759771830542999</v>
      </c>
      <c r="F314">
        <v>-0.98428347381368897</v>
      </c>
      <c r="G314">
        <v>-0.87012676673372102</v>
      </c>
      <c r="H314">
        <v>-1.0015911516639999</v>
      </c>
      <c r="I314">
        <v>1331.64961142575</v>
      </c>
      <c r="J314" t="s">
        <v>95</v>
      </c>
      <c r="K314">
        <v>65.2</v>
      </c>
      <c r="L314">
        <v>311</v>
      </c>
      <c r="M314">
        <v>65.900000000000006</v>
      </c>
      <c r="N314">
        <v>312</v>
      </c>
      <c r="O314">
        <v>18.7</v>
      </c>
      <c r="P314">
        <v>310</v>
      </c>
      <c r="Q314">
        <v>17.600000000000001</v>
      </c>
      <c r="R314">
        <v>201</v>
      </c>
      <c r="S314">
        <v>93.2</v>
      </c>
      <c r="T314">
        <v>351</v>
      </c>
      <c r="U314">
        <v>92</v>
      </c>
      <c r="V314">
        <v>354</v>
      </c>
      <c r="W314">
        <v>110.3</v>
      </c>
      <c r="X314">
        <v>257</v>
      </c>
      <c r="Y314">
        <v>111.4</v>
      </c>
      <c r="Z314">
        <v>320</v>
      </c>
      <c r="AB314">
        <v>2024</v>
      </c>
      <c r="AC314">
        <v>-17.100000000000001</v>
      </c>
    </row>
    <row r="315" spans="1:29" x14ac:dyDescent="0.45">
      <c r="A315" t="s">
        <v>353</v>
      </c>
      <c r="B315">
        <v>2.2999999999999998</v>
      </c>
      <c r="C315" t="s">
        <v>135</v>
      </c>
      <c r="D315">
        <v>-1.0936213184133201</v>
      </c>
      <c r="E315">
        <v>-1.0936213184133201</v>
      </c>
      <c r="F315">
        <v>-1.11104765767352</v>
      </c>
      <c r="G315">
        <v>-1.1752159371806099</v>
      </c>
      <c r="H315">
        <v>-1.1183765579201901</v>
      </c>
      <c r="I315">
        <v>1311.43697723796</v>
      </c>
      <c r="J315" t="s">
        <v>135</v>
      </c>
      <c r="K315">
        <v>68.099999999999994</v>
      </c>
      <c r="L315">
        <v>142</v>
      </c>
      <c r="M315">
        <v>69.099999999999994</v>
      </c>
      <c r="N315">
        <v>132</v>
      </c>
      <c r="O315">
        <v>17.600000000000001</v>
      </c>
      <c r="P315">
        <v>195</v>
      </c>
      <c r="Q315">
        <v>16.899999999999999</v>
      </c>
      <c r="R315">
        <v>42</v>
      </c>
      <c r="S315">
        <v>102.2</v>
      </c>
      <c r="T315">
        <v>251</v>
      </c>
      <c r="U315">
        <v>101.8</v>
      </c>
      <c r="V315">
        <v>253</v>
      </c>
      <c r="W315">
        <v>113.8</v>
      </c>
      <c r="X315">
        <v>333</v>
      </c>
      <c r="Y315">
        <v>113.3</v>
      </c>
      <c r="Z315">
        <v>343</v>
      </c>
      <c r="AB315">
        <v>2024</v>
      </c>
      <c r="AC315">
        <v>-11.6</v>
      </c>
    </row>
    <row r="316" spans="1:29" x14ac:dyDescent="0.45">
      <c r="A316" t="s">
        <v>346</v>
      </c>
      <c r="B316">
        <v>2.2999999999999998</v>
      </c>
      <c r="C316" t="s">
        <v>114</v>
      </c>
      <c r="D316">
        <v>-1.1465537244903701</v>
      </c>
      <c r="E316">
        <v>-1.1465537244903701</v>
      </c>
      <c r="F316">
        <v>-1.1553442005760099</v>
      </c>
      <c r="G316">
        <v>-0.815646557725349</v>
      </c>
      <c r="H316">
        <v>-1.06602455182052</v>
      </c>
      <c r="I316">
        <v>1320.4978006936601</v>
      </c>
      <c r="J316" t="s">
        <v>114</v>
      </c>
      <c r="K316">
        <v>71.5</v>
      </c>
      <c r="L316">
        <v>25</v>
      </c>
      <c r="M316">
        <v>72.900000000000006</v>
      </c>
      <c r="N316">
        <v>17</v>
      </c>
      <c r="O316">
        <v>15.6</v>
      </c>
      <c r="P316">
        <v>20</v>
      </c>
      <c r="Q316">
        <v>17.100000000000001</v>
      </c>
      <c r="R316">
        <v>80</v>
      </c>
      <c r="S316">
        <v>100</v>
      </c>
      <c r="T316">
        <v>290</v>
      </c>
      <c r="U316">
        <v>99.6</v>
      </c>
      <c r="V316">
        <v>285</v>
      </c>
      <c r="W316">
        <v>106</v>
      </c>
      <c r="X316">
        <v>172</v>
      </c>
      <c r="Y316">
        <v>102.9</v>
      </c>
      <c r="Z316">
        <v>114</v>
      </c>
      <c r="AB316">
        <v>2024</v>
      </c>
      <c r="AC316">
        <v>-6</v>
      </c>
    </row>
    <row r="317" spans="1:29" x14ac:dyDescent="0.45">
      <c r="A317" t="s">
        <v>370</v>
      </c>
      <c r="B317">
        <v>2.2999999999999998</v>
      </c>
      <c r="C317" t="s">
        <v>230</v>
      </c>
      <c r="D317">
        <v>-1.3406392134395499</v>
      </c>
      <c r="E317">
        <v>-1.3406392134395499</v>
      </c>
      <c r="F317">
        <v>-1.4094959542757499</v>
      </c>
      <c r="G317">
        <v>-1.0553594773621899</v>
      </c>
      <c r="H317">
        <v>-1.2865334646292601</v>
      </c>
      <c r="I317">
        <v>1282.33322060929</v>
      </c>
      <c r="J317" t="s">
        <v>304</v>
      </c>
      <c r="K317">
        <v>69.3</v>
      </c>
      <c r="L317">
        <v>79</v>
      </c>
      <c r="M317">
        <v>70.2</v>
      </c>
      <c r="N317">
        <v>81</v>
      </c>
      <c r="O317">
        <v>16.8</v>
      </c>
      <c r="P317">
        <v>84</v>
      </c>
      <c r="Q317">
        <v>17.3</v>
      </c>
      <c r="R317">
        <v>136</v>
      </c>
      <c r="S317">
        <v>102.1</v>
      </c>
      <c r="T317">
        <v>253</v>
      </c>
      <c r="U317">
        <v>103.9</v>
      </c>
      <c r="V317">
        <v>212</v>
      </c>
      <c r="W317">
        <v>112.2</v>
      </c>
      <c r="X317">
        <v>303</v>
      </c>
      <c r="Y317">
        <v>104.2</v>
      </c>
      <c r="Z317">
        <v>158</v>
      </c>
      <c r="AB317">
        <v>2024</v>
      </c>
      <c r="AC317">
        <v>-10.1</v>
      </c>
    </row>
    <row r="318" spans="1:29" x14ac:dyDescent="0.45">
      <c r="A318" t="s">
        <v>361</v>
      </c>
      <c r="B318">
        <v>2.2999999999999998</v>
      </c>
      <c r="C318" t="s">
        <v>304</v>
      </c>
      <c r="D318">
        <v>-1.3318171457600401</v>
      </c>
      <c r="E318">
        <v>-1.3318171457600401</v>
      </c>
      <c r="F318">
        <v>-1.13878381649682</v>
      </c>
      <c r="G318">
        <v>-0.859230724932047</v>
      </c>
      <c r="H318">
        <v>-1.16541220823724</v>
      </c>
      <c r="I318">
        <v>1303.29628205934</v>
      </c>
      <c r="J318" t="s">
        <v>304</v>
      </c>
      <c r="K318">
        <v>67.400000000000006</v>
      </c>
      <c r="L318">
        <v>192</v>
      </c>
      <c r="M318">
        <v>68.400000000000006</v>
      </c>
      <c r="N318">
        <v>186</v>
      </c>
      <c r="O318">
        <v>17.3</v>
      </c>
      <c r="P318">
        <v>156</v>
      </c>
      <c r="Q318">
        <v>17.600000000000001</v>
      </c>
      <c r="R318">
        <v>193</v>
      </c>
      <c r="S318">
        <v>100.1</v>
      </c>
      <c r="T318">
        <v>286</v>
      </c>
      <c r="U318">
        <v>102.1</v>
      </c>
      <c r="V318">
        <v>246</v>
      </c>
      <c r="W318">
        <v>111.1</v>
      </c>
      <c r="X318">
        <v>277</v>
      </c>
      <c r="Y318">
        <v>104.2</v>
      </c>
      <c r="Z318">
        <v>159</v>
      </c>
      <c r="AB318">
        <v>2024</v>
      </c>
      <c r="AC318">
        <v>-11</v>
      </c>
    </row>
    <row r="319" spans="1:29" x14ac:dyDescent="0.45">
      <c r="A319" t="s">
        <v>331</v>
      </c>
      <c r="B319">
        <v>2.2000000000000002</v>
      </c>
      <c r="C319" t="s">
        <v>225</v>
      </c>
      <c r="D319">
        <v>-0.83778135570758205</v>
      </c>
      <c r="E319">
        <v>-0.83778135570758205</v>
      </c>
      <c r="F319">
        <v>-1.2012760023537501</v>
      </c>
      <c r="G319">
        <v>-0.83743864132869805</v>
      </c>
      <c r="H319">
        <v>-0.92856933877440195</v>
      </c>
      <c r="I319">
        <v>1344.28786169162</v>
      </c>
      <c r="J319" t="s">
        <v>427</v>
      </c>
      <c r="K319">
        <v>63.1</v>
      </c>
      <c r="L319">
        <v>352</v>
      </c>
      <c r="M319">
        <v>63.2</v>
      </c>
      <c r="N319">
        <v>357</v>
      </c>
      <c r="O319">
        <v>19.2</v>
      </c>
      <c r="P319">
        <v>340</v>
      </c>
      <c r="Q319">
        <v>18.399999999999999</v>
      </c>
      <c r="R319">
        <v>343</v>
      </c>
      <c r="S319">
        <v>90.9</v>
      </c>
      <c r="T319">
        <v>357</v>
      </c>
      <c r="U319">
        <v>93.7</v>
      </c>
      <c r="V319">
        <v>349</v>
      </c>
      <c r="W319">
        <v>109.9</v>
      </c>
      <c r="X319">
        <v>247</v>
      </c>
      <c r="Y319">
        <v>102.9</v>
      </c>
      <c r="Z319">
        <v>115</v>
      </c>
      <c r="AB319">
        <v>2024</v>
      </c>
      <c r="AC319">
        <v>-19</v>
      </c>
    </row>
    <row r="320" spans="1:29" x14ac:dyDescent="0.45">
      <c r="A320" t="s">
        <v>327</v>
      </c>
      <c r="B320">
        <v>2.2000000000000002</v>
      </c>
      <c r="C320" t="s">
        <v>190</v>
      </c>
      <c r="D320">
        <v>-0.77602688195102598</v>
      </c>
      <c r="E320">
        <v>-0.77602688195102598</v>
      </c>
      <c r="F320">
        <v>-1.10237446142911</v>
      </c>
      <c r="G320">
        <v>-0.96819114294879205</v>
      </c>
      <c r="H320">
        <v>-0.90565484206998703</v>
      </c>
      <c r="I320">
        <v>1348.2537882087399</v>
      </c>
      <c r="J320" t="s">
        <v>190</v>
      </c>
      <c r="K320">
        <v>70.599999999999994</v>
      </c>
      <c r="L320">
        <v>45</v>
      </c>
      <c r="M320">
        <v>70.7</v>
      </c>
      <c r="N320">
        <v>61</v>
      </c>
      <c r="O320">
        <v>15.9</v>
      </c>
      <c r="P320">
        <v>28</v>
      </c>
      <c r="Q320">
        <v>18.2</v>
      </c>
      <c r="R320">
        <v>321</v>
      </c>
      <c r="S320">
        <v>112</v>
      </c>
      <c r="T320">
        <v>77</v>
      </c>
      <c r="U320">
        <v>112.4</v>
      </c>
      <c r="V320">
        <v>39</v>
      </c>
      <c r="W320">
        <v>110.7</v>
      </c>
      <c r="X320">
        <v>262</v>
      </c>
      <c r="Y320">
        <v>109.1</v>
      </c>
      <c r="Z320">
        <v>274</v>
      </c>
      <c r="AB320">
        <v>2024</v>
      </c>
      <c r="AC320">
        <v>1.3</v>
      </c>
    </row>
    <row r="321" spans="1:29" x14ac:dyDescent="0.45">
      <c r="A321" t="s">
        <v>355</v>
      </c>
      <c r="B321">
        <v>2.2000000000000002</v>
      </c>
      <c r="C321" t="s">
        <v>230</v>
      </c>
      <c r="D321">
        <v>-1.1289095891313501</v>
      </c>
      <c r="E321">
        <v>-1.1289095891313501</v>
      </c>
      <c r="F321">
        <v>-1.1294149576369701</v>
      </c>
      <c r="G321">
        <v>-1.13163176997391</v>
      </c>
      <c r="H321">
        <v>-1.1297164764684</v>
      </c>
      <c r="I321">
        <v>1309.4743208352299</v>
      </c>
      <c r="J321" t="s">
        <v>230</v>
      </c>
      <c r="K321">
        <v>67.400000000000006</v>
      </c>
      <c r="L321">
        <v>190</v>
      </c>
      <c r="M321">
        <v>67.599999999999994</v>
      </c>
      <c r="N321">
        <v>234</v>
      </c>
      <c r="O321">
        <v>18.3</v>
      </c>
      <c r="P321">
        <v>281</v>
      </c>
      <c r="Q321">
        <v>17.2</v>
      </c>
      <c r="R321">
        <v>102</v>
      </c>
      <c r="S321">
        <v>103.3</v>
      </c>
      <c r="T321">
        <v>235</v>
      </c>
      <c r="U321">
        <v>104.2</v>
      </c>
      <c r="V321">
        <v>206</v>
      </c>
      <c r="W321">
        <v>111.4</v>
      </c>
      <c r="X321">
        <v>286</v>
      </c>
      <c r="Y321">
        <v>105.8</v>
      </c>
      <c r="Z321">
        <v>198</v>
      </c>
      <c r="AB321">
        <v>2024</v>
      </c>
      <c r="AC321">
        <v>-8.1000000000000103</v>
      </c>
    </row>
    <row r="322" spans="1:29" x14ac:dyDescent="0.45">
      <c r="A322" t="s">
        <v>372</v>
      </c>
      <c r="B322">
        <v>2.2000000000000002</v>
      </c>
      <c r="C322" t="s">
        <v>225</v>
      </c>
      <c r="D322">
        <v>-1.40239368719611</v>
      </c>
      <c r="E322">
        <v>-1.40239368719611</v>
      </c>
      <c r="F322">
        <v>-1.30185797505074</v>
      </c>
      <c r="G322">
        <v>-1.18611197898228</v>
      </c>
      <c r="H322">
        <v>-1.32318933210631</v>
      </c>
      <c r="I322">
        <v>1275.9890063457001</v>
      </c>
      <c r="J322" t="s">
        <v>427</v>
      </c>
      <c r="K322">
        <v>65.900000000000006</v>
      </c>
      <c r="L322">
        <v>276</v>
      </c>
      <c r="M322">
        <v>65.400000000000006</v>
      </c>
      <c r="N322">
        <v>330</v>
      </c>
      <c r="O322">
        <v>18.5</v>
      </c>
      <c r="P322">
        <v>301</v>
      </c>
      <c r="Q322">
        <v>17.899999999999999</v>
      </c>
      <c r="R322">
        <v>283</v>
      </c>
      <c r="S322">
        <v>100.7</v>
      </c>
      <c r="T322">
        <v>272</v>
      </c>
      <c r="U322">
        <v>100.6</v>
      </c>
      <c r="V322">
        <v>274</v>
      </c>
      <c r="W322">
        <v>120.4</v>
      </c>
      <c r="X322">
        <v>362</v>
      </c>
      <c r="Y322">
        <v>114.2</v>
      </c>
      <c r="Z322">
        <v>349</v>
      </c>
      <c r="AB322">
        <v>2024</v>
      </c>
      <c r="AC322">
        <v>-19.7</v>
      </c>
    </row>
    <row r="323" spans="1:29" x14ac:dyDescent="0.45">
      <c r="A323" t="s">
        <v>256</v>
      </c>
      <c r="B323">
        <v>2.2000000000000002</v>
      </c>
      <c r="C323" t="s">
        <v>230</v>
      </c>
      <c r="D323">
        <v>-0.493720716206762</v>
      </c>
      <c r="E323">
        <v>-0.493720716206762</v>
      </c>
      <c r="F323">
        <v>-0.38732363855329099</v>
      </c>
      <c r="G323">
        <v>-0.488765303675114</v>
      </c>
      <c r="H323">
        <v>-0.46588259366048201</v>
      </c>
      <c r="I323">
        <v>1424.3673701022101</v>
      </c>
      <c r="J323" t="s">
        <v>230</v>
      </c>
      <c r="K323">
        <v>64.8</v>
      </c>
      <c r="L323">
        <v>323</v>
      </c>
      <c r="M323">
        <v>65.5</v>
      </c>
      <c r="N323">
        <v>326</v>
      </c>
      <c r="O323">
        <v>18.600000000000001</v>
      </c>
      <c r="P323">
        <v>304</v>
      </c>
      <c r="Q323">
        <v>17.8</v>
      </c>
      <c r="R323">
        <v>254</v>
      </c>
      <c r="S323">
        <v>97</v>
      </c>
      <c r="T323">
        <v>322</v>
      </c>
      <c r="U323">
        <v>98.9</v>
      </c>
      <c r="V323">
        <v>297</v>
      </c>
      <c r="W323">
        <v>101.1</v>
      </c>
      <c r="X323">
        <v>83</v>
      </c>
      <c r="Y323">
        <v>94.8</v>
      </c>
      <c r="Z323">
        <v>5</v>
      </c>
      <c r="AB323">
        <v>2024</v>
      </c>
      <c r="AC323">
        <v>-4.0999999999999899</v>
      </c>
    </row>
    <row r="324" spans="1:29" x14ac:dyDescent="0.45">
      <c r="A324" t="s">
        <v>344</v>
      </c>
      <c r="B324">
        <v>2.2000000000000002</v>
      </c>
      <c r="C324" t="s">
        <v>154</v>
      </c>
      <c r="D324">
        <v>-0.88189169410512303</v>
      </c>
      <c r="E324">
        <v>-0.88189169410512303</v>
      </c>
      <c r="F324">
        <v>-1.2559894153289599</v>
      </c>
      <c r="G324">
        <v>-1.09894364456889</v>
      </c>
      <c r="H324">
        <v>-1.0296791120270199</v>
      </c>
      <c r="I324">
        <v>1326.7882876859201</v>
      </c>
      <c r="J324" t="s">
        <v>154</v>
      </c>
      <c r="K324">
        <v>66.5</v>
      </c>
      <c r="L324">
        <v>252</v>
      </c>
      <c r="M324">
        <v>66.7</v>
      </c>
      <c r="N324">
        <v>276</v>
      </c>
      <c r="O324">
        <v>18.399999999999999</v>
      </c>
      <c r="P324">
        <v>287</v>
      </c>
      <c r="Q324">
        <v>17.5</v>
      </c>
      <c r="R324">
        <v>186</v>
      </c>
      <c r="S324">
        <v>109.8</v>
      </c>
      <c r="T324">
        <v>106</v>
      </c>
      <c r="U324">
        <v>110.3</v>
      </c>
      <c r="V324">
        <v>70</v>
      </c>
      <c r="W324">
        <v>114.3</v>
      </c>
      <c r="X324">
        <v>341</v>
      </c>
      <c r="Y324">
        <v>113.3</v>
      </c>
      <c r="Z324">
        <v>344</v>
      </c>
      <c r="AA324">
        <v>16</v>
      </c>
      <c r="AB324">
        <v>2024</v>
      </c>
      <c r="AC324">
        <v>-4.5</v>
      </c>
    </row>
    <row r="325" spans="1:29" x14ac:dyDescent="0.45">
      <c r="A325" t="s">
        <v>236</v>
      </c>
      <c r="B325">
        <v>2.2000000000000002</v>
      </c>
      <c r="C325" t="s">
        <v>141</v>
      </c>
      <c r="D325">
        <v>-0.36138970101413898</v>
      </c>
      <c r="E325">
        <v>-0.36138970101413898</v>
      </c>
      <c r="F325">
        <v>-0.41580063288913299</v>
      </c>
      <c r="G325">
        <v>-0.28174050944329798</v>
      </c>
      <c r="H325">
        <v>-0.35508013609017702</v>
      </c>
      <c r="I325">
        <v>1443.54450544619</v>
      </c>
      <c r="J325" t="s">
        <v>141</v>
      </c>
      <c r="K325">
        <v>65.8</v>
      </c>
      <c r="L325">
        <v>279</v>
      </c>
      <c r="M325">
        <v>65.8</v>
      </c>
      <c r="N325">
        <v>314</v>
      </c>
      <c r="O325">
        <v>18.8</v>
      </c>
      <c r="P325">
        <v>321</v>
      </c>
      <c r="Q325">
        <v>17.600000000000001</v>
      </c>
      <c r="R325">
        <v>204</v>
      </c>
      <c r="S325">
        <v>105.3</v>
      </c>
      <c r="T325">
        <v>195</v>
      </c>
      <c r="U325">
        <v>105.6</v>
      </c>
      <c r="V325">
        <v>170</v>
      </c>
      <c r="W325">
        <v>111.6</v>
      </c>
      <c r="X325">
        <v>292</v>
      </c>
      <c r="Y325">
        <v>110.2</v>
      </c>
      <c r="Z325">
        <v>297</v>
      </c>
      <c r="AB325">
        <v>2024</v>
      </c>
      <c r="AC325">
        <v>-6.3</v>
      </c>
    </row>
    <row r="326" spans="1:29" x14ac:dyDescent="0.45">
      <c r="A326" t="s">
        <v>309</v>
      </c>
      <c r="B326">
        <v>2.2000000000000002</v>
      </c>
      <c r="C326" t="s">
        <v>230</v>
      </c>
      <c r="D326">
        <v>-0.68780620515594204</v>
      </c>
      <c r="E326">
        <v>-0.68780620515594204</v>
      </c>
      <c r="F326">
        <v>-0.65893923427434398</v>
      </c>
      <c r="G326">
        <v>-0.96819114294879205</v>
      </c>
      <c r="H326">
        <v>-0.75068569688375497</v>
      </c>
      <c r="I326">
        <v>1375.07507301184</v>
      </c>
      <c r="J326" t="s">
        <v>230</v>
      </c>
      <c r="K326">
        <v>69.2</v>
      </c>
      <c r="L326">
        <v>89</v>
      </c>
      <c r="M326">
        <v>69.400000000000006</v>
      </c>
      <c r="N326">
        <v>121</v>
      </c>
      <c r="O326">
        <v>17.2</v>
      </c>
      <c r="P326">
        <v>137</v>
      </c>
      <c r="Q326">
        <v>17.2</v>
      </c>
      <c r="R326">
        <v>116</v>
      </c>
      <c r="S326">
        <v>102.5</v>
      </c>
      <c r="T326">
        <v>246</v>
      </c>
      <c r="U326">
        <v>103.5</v>
      </c>
      <c r="V326">
        <v>218</v>
      </c>
      <c r="W326">
        <v>108.7</v>
      </c>
      <c r="X326">
        <v>228</v>
      </c>
      <c r="Y326">
        <v>102.3</v>
      </c>
      <c r="Z326">
        <v>101</v>
      </c>
      <c r="AB326">
        <v>2024</v>
      </c>
      <c r="AC326">
        <v>-6.2</v>
      </c>
    </row>
    <row r="327" spans="1:29" x14ac:dyDescent="0.45">
      <c r="A327" t="s">
        <v>131</v>
      </c>
      <c r="B327">
        <v>2.2000000000000002</v>
      </c>
      <c r="C327" t="s">
        <v>95</v>
      </c>
      <c r="D327">
        <v>0.450240525500614</v>
      </c>
      <c r="E327">
        <v>0.450240525500614</v>
      </c>
      <c r="F327">
        <v>0.27160437695759598</v>
      </c>
      <c r="G327">
        <v>0.480982416673917</v>
      </c>
      <c r="H327">
        <v>0.41326696115818501</v>
      </c>
      <c r="I327">
        <v>1576.5261793024499</v>
      </c>
      <c r="J327" t="s">
        <v>95</v>
      </c>
      <c r="K327">
        <v>64.900000000000006</v>
      </c>
      <c r="L327">
        <v>315</v>
      </c>
      <c r="M327">
        <v>65.8</v>
      </c>
      <c r="N327">
        <v>316</v>
      </c>
      <c r="O327">
        <v>19</v>
      </c>
      <c r="P327">
        <v>334</v>
      </c>
      <c r="Q327">
        <v>17.399999999999999</v>
      </c>
      <c r="R327">
        <v>149</v>
      </c>
      <c r="S327">
        <v>110.9</v>
      </c>
      <c r="T327">
        <v>91</v>
      </c>
      <c r="U327">
        <v>109.7</v>
      </c>
      <c r="V327">
        <v>87</v>
      </c>
      <c r="W327">
        <v>101.8</v>
      </c>
      <c r="X327">
        <v>93</v>
      </c>
      <c r="Y327">
        <v>103.2</v>
      </c>
      <c r="Z327">
        <v>125</v>
      </c>
      <c r="AA327">
        <v>13</v>
      </c>
      <c r="AB327">
        <v>2024</v>
      </c>
      <c r="AC327">
        <v>9.1000000000000103</v>
      </c>
    </row>
    <row r="328" spans="1:29" x14ac:dyDescent="0.45">
      <c r="A328" t="s">
        <v>389</v>
      </c>
      <c r="B328">
        <v>2.2000000000000002</v>
      </c>
      <c r="C328" t="s">
        <v>304</v>
      </c>
      <c r="D328">
        <v>-1.7023439882993801</v>
      </c>
      <c r="E328">
        <v>-1.7023439882993801</v>
      </c>
      <c r="F328">
        <v>-1.4456613756990899</v>
      </c>
      <c r="G328">
        <v>-1.2623842715939999</v>
      </c>
      <c r="H328">
        <v>-1.52818340597297</v>
      </c>
      <c r="I328">
        <v>1240.50965701123</v>
      </c>
      <c r="J328" t="s">
        <v>304</v>
      </c>
      <c r="K328">
        <v>67.7</v>
      </c>
      <c r="L328">
        <v>164</v>
      </c>
      <c r="M328">
        <v>69.400000000000006</v>
      </c>
      <c r="N328">
        <v>123</v>
      </c>
      <c r="O328">
        <v>18</v>
      </c>
      <c r="P328">
        <v>239</v>
      </c>
      <c r="Q328">
        <v>16.399999999999999</v>
      </c>
      <c r="R328">
        <v>11</v>
      </c>
      <c r="S328">
        <v>91.9</v>
      </c>
      <c r="T328">
        <v>354</v>
      </c>
      <c r="U328">
        <v>91.1</v>
      </c>
      <c r="V328">
        <v>357</v>
      </c>
      <c r="W328">
        <v>114.8</v>
      </c>
      <c r="X328">
        <v>344</v>
      </c>
      <c r="Y328">
        <v>110.6</v>
      </c>
      <c r="Z328">
        <v>304</v>
      </c>
      <c r="AB328">
        <v>2024</v>
      </c>
      <c r="AC328">
        <v>-22.9</v>
      </c>
    </row>
    <row r="329" spans="1:29" x14ac:dyDescent="0.45">
      <c r="A329" t="s">
        <v>153</v>
      </c>
      <c r="B329">
        <v>2.2000000000000002</v>
      </c>
      <c r="C329" t="s">
        <v>154</v>
      </c>
      <c r="D329">
        <v>0.18557849511537</v>
      </c>
      <c r="E329">
        <v>0.18557849511537</v>
      </c>
      <c r="F329">
        <v>0.28467741338017399</v>
      </c>
      <c r="G329">
        <v>0.23037345523540401</v>
      </c>
      <c r="H329">
        <v>0.22155196471157901</v>
      </c>
      <c r="I329">
        <v>1543.3451062924601</v>
      </c>
      <c r="J329" t="s">
        <v>154</v>
      </c>
      <c r="K329">
        <v>69.099999999999994</v>
      </c>
      <c r="L329">
        <v>90</v>
      </c>
      <c r="M329">
        <v>70.5</v>
      </c>
      <c r="N329">
        <v>69</v>
      </c>
      <c r="O329">
        <v>16.5</v>
      </c>
      <c r="P329">
        <v>60</v>
      </c>
      <c r="Q329">
        <v>17.600000000000001</v>
      </c>
      <c r="R329">
        <v>190</v>
      </c>
      <c r="S329">
        <v>112</v>
      </c>
      <c r="T329">
        <v>78</v>
      </c>
      <c r="U329">
        <v>114.3</v>
      </c>
      <c r="V329">
        <v>22</v>
      </c>
      <c r="W329">
        <v>112.4</v>
      </c>
      <c r="X329">
        <v>308</v>
      </c>
      <c r="Y329">
        <v>109.8</v>
      </c>
      <c r="Z329">
        <v>293</v>
      </c>
      <c r="AB329">
        <v>2024</v>
      </c>
      <c r="AC329">
        <v>-0.40000000000000602</v>
      </c>
    </row>
    <row r="330" spans="1:29" x14ac:dyDescent="0.45">
      <c r="A330" t="s">
        <v>329</v>
      </c>
      <c r="B330">
        <v>2.2000000000000002</v>
      </c>
      <c r="C330" t="s">
        <v>13</v>
      </c>
      <c r="D330">
        <v>-0.83778135570758205</v>
      </c>
      <c r="E330">
        <v>-0.83778135570758205</v>
      </c>
      <c r="F330">
        <v>-0.93911057670734099</v>
      </c>
      <c r="G330">
        <v>-0.97908718475046597</v>
      </c>
      <c r="H330">
        <v>-0.89844011821824299</v>
      </c>
      <c r="I330">
        <v>1349.50247653938</v>
      </c>
      <c r="J330" t="s">
        <v>13</v>
      </c>
      <c r="K330">
        <v>71.2</v>
      </c>
      <c r="L330">
        <v>32</v>
      </c>
      <c r="M330">
        <v>72</v>
      </c>
      <c r="N330">
        <v>33</v>
      </c>
      <c r="O330">
        <v>16.899999999999999</v>
      </c>
      <c r="P330">
        <v>96</v>
      </c>
      <c r="Q330">
        <v>16.5</v>
      </c>
      <c r="R330">
        <v>15</v>
      </c>
      <c r="S330">
        <v>100.6</v>
      </c>
      <c r="T330">
        <v>277</v>
      </c>
      <c r="U330">
        <v>100.9</v>
      </c>
      <c r="V330">
        <v>266</v>
      </c>
      <c r="W330">
        <v>107.6</v>
      </c>
      <c r="X330">
        <v>204</v>
      </c>
      <c r="Y330">
        <v>108.1</v>
      </c>
      <c r="Z330">
        <v>255</v>
      </c>
      <c r="AB330">
        <v>2024</v>
      </c>
      <c r="AC330">
        <v>-7</v>
      </c>
    </row>
    <row r="331" spans="1:29" x14ac:dyDescent="0.45">
      <c r="A331" t="s">
        <v>192</v>
      </c>
      <c r="B331">
        <v>2.2000000000000002</v>
      </c>
      <c r="C331" t="s">
        <v>141</v>
      </c>
      <c r="D331">
        <v>-0.14083800902643401</v>
      </c>
      <c r="E331">
        <v>-0.14083800902643401</v>
      </c>
      <c r="F331">
        <v>9.2582597227646602E-3</v>
      </c>
      <c r="G331">
        <v>5.6036786408611698E-2</v>
      </c>
      <c r="H331">
        <v>-5.4095242980372799E-2</v>
      </c>
      <c r="I331">
        <v>1495.6374658211701</v>
      </c>
      <c r="J331" t="s">
        <v>141</v>
      </c>
      <c r="K331">
        <v>65.8</v>
      </c>
      <c r="L331">
        <v>283</v>
      </c>
      <c r="M331">
        <v>66.400000000000006</v>
      </c>
      <c r="N331">
        <v>282</v>
      </c>
      <c r="O331">
        <v>17.8</v>
      </c>
      <c r="P331">
        <v>223</v>
      </c>
      <c r="Q331">
        <v>18.2</v>
      </c>
      <c r="R331">
        <v>329</v>
      </c>
      <c r="S331">
        <v>108.5</v>
      </c>
      <c r="T331">
        <v>133</v>
      </c>
      <c r="U331">
        <v>110</v>
      </c>
      <c r="V331">
        <v>78</v>
      </c>
      <c r="W331">
        <v>103.1</v>
      </c>
      <c r="X331">
        <v>113</v>
      </c>
      <c r="Y331">
        <v>103.5</v>
      </c>
      <c r="Z331">
        <v>132</v>
      </c>
      <c r="AB331">
        <v>2024</v>
      </c>
      <c r="AC331">
        <v>5.4000000000000101</v>
      </c>
    </row>
    <row r="332" spans="1:29" x14ac:dyDescent="0.45">
      <c r="A332" t="s">
        <v>229</v>
      </c>
      <c r="B332">
        <v>2.1</v>
      </c>
      <c r="C332" t="s">
        <v>230</v>
      </c>
      <c r="D332">
        <v>-0.24670282118053199</v>
      </c>
      <c r="E332">
        <v>-0.24670282118053199</v>
      </c>
      <c r="F332">
        <v>-0.51433175605750203</v>
      </c>
      <c r="G332">
        <v>-0.21636425863325101</v>
      </c>
      <c r="H332">
        <v>-0.30602541426295399</v>
      </c>
      <c r="I332">
        <v>1452.03465142644</v>
      </c>
      <c r="J332" t="s">
        <v>230</v>
      </c>
      <c r="K332">
        <v>71.400000000000006</v>
      </c>
      <c r="L332">
        <v>27</v>
      </c>
      <c r="M332">
        <v>71.599999999999994</v>
      </c>
      <c r="N332">
        <v>40</v>
      </c>
      <c r="O332">
        <v>16.3</v>
      </c>
      <c r="P332">
        <v>45</v>
      </c>
      <c r="Q332">
        <v>17.600000000000001</v>
      </c>
      <c r="R332">
        <v>220</v>
      </c>
      <c r="S332">
        <v>105.2</v>
      </c>
      <c r="T332">
        <v>199</v>
      </c>
      <c r="U332">
        <v>106.2</v>
      </c>
      <c r="V332">
        <v>153</v>
      </c>
      <c r="W332">
        <v>106</v>
      </c>
      <c r="X332">
        <v>173</v>
      </c>
      <c r="Y332">
        <v>99.8</v>
      </c>
      <c r="Z332">
        <v>44</v>
      </c>
      <c r="AB332">
        <v>2024</v>
      </c>
      <c r="AC332">
        <v>-0.79999999999999705</v>
      </c>
    </row>
    <row r="333" spans="1:29" x14ac:dyDescent="0.45">
      <c r="A333" t="s">
        <v>164</v>
      </c>
      <c r="B333">
        <v>2.1</v>
      </c>
      <c r="C333" t="s">
        <v>117</v>
      </c>
      <c r="D333">
        <v>7.9713682961271001E-2</v>
      </c>
      <c r="E333">
        <v>7.9713682961271001E-2</v>
      </c>
      <c r="F333">
        <v>5.2922382065762601E-2</v>
      </c>
      <c r="G333">
        <v>0.40471012406219598</v>
      </c>
      <c r="H333">
        <v>0.15426496801262499</v>
      </c>
      <c r="I333">
        <v>1531.69940933879</v>
      </c>
      <c r="J333" t="s">
        <v>117</v>
      </c>
      <c r="K333">
        <v>67.400000000000006</v>
      </c>
      <c r="L333">
        <v>191</v>
      </c>
      <c r="M333">
        <v>68.5</v>
      </c>
      <c r="N333">
        <v>170</v>
      </c>
      <c r="O333">
        <v>17.5</v>
      </c>
      <c r="P333">
        <v>172</v>
      </c>
      <c r="Q333">
        <v>17.5</v>
      </c>
      <c r="R333">
        <v>184</v>
      </c>
      <c r="S333">
        <v>106.2</v>
      </c>
      <c r="T333">
        <v>174</v>
      </c>
      <c r="U333">
        <v>105.8</v>
      </c>
      <c r="V333">
        <v>165</v>
      </c>
      <c r="W333">
        <v>109.8</v>
      </c>
      <c r="X333">
        <v>245</v>
      </c>
      <c r="Y333">
        <v>106</v>
      </c>
      <c r="Z333">
        <v>208</v>
      </c>
      <c r="AB333">
        <v>2024</v>
      </c>
      <c r="AC333">
        <v>-3.5999999999999899</v>
      </c>
    </row>
    <row r="334" spans="1:29" x14ac:dyDescent="0.45">
      <c r="A334" t="s">
        <v>280</v>
      </c>
      <c r="B334">
        <v>2.1</v>
      </c>
      <c r="C334" t="s">
        <v>114</v>
      </c>
      <c r="D334">
        <v>-0.493720716206762</v>
      </c>
      <c r="E334">
        <v>-0.493720716206762</v>
      </c>
      <c r="F334">
        <v>-0.71437541360325596</v>
      </c>
      <c r="G334">
        <v>-0.61951780529520795</v>
      </c>
      <c r="H334">
        <v>-0.58033366282799703</v>
      </c>
      <c r="I334">
        <v>1404.55875130604</v>
      </c>
      <c r="J334" t="s">
        <v>114</v>
      </c>
      <c r="K334">
        <v>73.099999999999994</v>
      </c>
      <c r="L334">
        <v>6</v>
      </c>
      <c r="M334">
        <v>74.3</v>
      </c>
      <c r="N334">
        <v>6</v>
      </c>
      <c r="O334">
        <v>16.100000000000001</v>
      </c>
      <c r="P334">
        <v>32</v>
      </c>
      <c r="Q334">
        <v>16.3</v>
      </c>
      <c r="R334">
        <v>9</v>
      </c>
      <c r="S334">
        <v>105.3</v>
      </c>
      <c r="T334">
        <v>196</v>
      </c>
      <c r="U334">
        <v>104.5</v>
      </c>
      <c r="V334">
        <v>200</v>
      </c>
      <c r="W334">
        <v>111.1</v>
      </c>
      <c r="X334">
        <v>280</v>
      </c>
      <c r="Y334">
        <v>106.2</v>
      </c>
      <c r="Z334">
        <v>214</v>
      </c>
      <c r="AB334">
        <v>2024</v>
      </c>
      <c r="AC334">
        <v>-5.8</v>
      </c>
    </row>
    <row r="335" spans="1:29" x14ac:dyDescent="0.45">
      <c r="A335" t="s">
        <v>392</v>
      </c>
      <c r="B335">
        <v>2.1</v>
      </c>
      <c r="C335" t="s">
        <v>287</v>
      </c>
      <c r="D335">
        <v>-1.65823364990184</v>
      </c>
      <c r="E335">
        <v>-1.65823364990184</v>
      </c>
      <c r="F335">
        <v>-1.7799046759683901</v>
      </c>
      <c r="G335">
        <v>-1.8398744870827499</v>
      </c>
      <c r="H335">
        <v>-1.7340616157137101</v>
      </c>
      <c r="I335">
        <v>1204.87728586035</v>
      </c>
      <c r="J335" t="s">
        <v>287</v>
      </c>
      <c r="K335">
        <v>71.900000000000006</v>
      </c>
      <c r="L335">
        <v>18</v>
      </c>
      <c r="M335">
        <v>73</v>
      </c>
      <c r="N335">
        <v>15</v>
      </c>
      <c r="O335">
        <v>15.4</v>
      </c>
      <c r="P335">
        <v>13</v>
      </c>
      <c r="Q335">
        <v>17.5</v>
      </c>
      <c r="R335">
        <v>175</v>
      </c>
      <c r="S335">
        <v>102.2</v>
      </c>
      <c r="T335">
        <v>250</v>
      </c>
      <c r="U335">
        <v>103.9</v>
      </c>
      <c r="V335">
        <v>213</v>
      </c>
      <c r="W335">
        <v>118.9</v>
      </c>
      <c r="X335">
        <v>360</v>
      </c>
      <c r="Y335">
        <v>114.4</v>
      </c>
      <c r="Z335">
        <v>352</v>
      </c>
      <c r="AB335">
        <v>2024</v>
      </c>
      <c r="AC335">
        <v>-16.7</v>
      </c>
    </row>
    <row r="336" spans="1:29" x14ac:dyDescent="0.45">
      <c r="A336" t="s">
        <v>283</v>
      </c>
      <c r="B336">
        <v>2.1</v>
      </c>
      <c r="C336" t="s">
        <v>225</v>
      </c>
      <c r="D336">
        <v>-0.68780620515594204</v>
      </c>
      <c r="E336">
        <v>-0.68780620515594204</v>
      </c>
      <c r="F336">
        <v>-0.47851868323158803</v>
      </c>
      <c r="G336">
        <v>-0.52145342908013703</v>
      </c>
      <c r="H336">
        <v>-0.59389613065590197</v>
      </c>
      <c r="I336">
        <v>1402.2114271867299</v>
      </c>
      <c r="J336" t="s">
        <v>427</v>
      </c>
      <c r="K336">
        <v>70.099999999999994</v>
      </c>
      <c r="L336">
        <v>54</v>
      </c>
      <c r="M336">
        <v>69.599999999999994</v>
      </c>
      <c r="N336">
        <v>108</v>
      </c>
      <c r="O336">
        <v>16.899999999999999</v>
      </c>
      <c r="P336">
        <v>86</v>
      </c>
      <c r="Q336">
        <v>17.600000000000001</v>
      </c>
      <c r="R336">
        <v>209</v>
      </c>
      <c r="S336">
        <v>99.5</v>
      </c>
      <c r="T336">
        <v>297</v>
      </c>
      <c r="U336">
        <v>100.6</v>
      </c>
      <c r="V336">
        <v>275</v>
      </c>
      <c r="W336">
        <v>106.9</v>
      </c>
      <c r="X336">
        <v>187</v>
      </c>
      <c r="Y336">
        <v>101.6</v>
      </c>
      <c r="Z336">
        <v>84</v>
      </c>
      <c r="AB336">
        <v>2024</v>
      </c>
      <c r="AC336">
        <v>-7.4000000000000101</v>
      </c>
    </row>
    <row r="337" spans="1:29" x14ac:dyDescent="0.45">
      <c r="A337" t="s">
        <v>300</v>
      </c>
      <c r="B337">
        <v>2.1</v>
      </c>
      <c r="C337" t="s">
        <v>225</v>
      </c>
      <c r="D337">
        <v>-0.61722966371987698</v>
      </c>
      <c r="E337">
        <v>-0.61722966371987698</v>
      </c>
      <c r="F337">
        <v>-0.77575634619136302</v>
      </c>
      <c r="G337">
        <v>-0.66310197250190595</v>
      </c>
      <c r="H337">
        <v>-0.66832941153325598</v>
      </c>
      <c r="I337">
        <v>1389.3288870988799</v>
      </c>
      <c r="J337" t="s">
        <v>427</v>
      </c>
      <c r="K337">
        <v>65.400000000000006</v>
      </c>
      <c r="L337">
        <v>307</v>
      </c>
      <c r="M337">
        <v>65.3</v>
      </c>
      <c r="N337">
        <v>335</v>
      </c>
      <c r="O337">
        <v>18.7</v>
      </c>
      <c r="P337">
        <v>311</v>
      </c>
      <c r="Q337">
        <v>18</v>
      </c>
      <c r="R337">
        <v>295</v>
      </c>
      <c r="S337">
        <v>93.6</v>
      </c>
      <c r="T337">
        <v>347</v>
      </c>
      <c r="U337">
        <v>94.7</v>
      </c>
      <c r="V337">
        <v>344</v>
      </c>
      <c r="W337">
        <v>107.1</v>
      </c>
      <c r="X337">
        <v>194</v>
      </c>
      <c r="Y337">
        <v>102</v>
      </c>
      <c r="Z337">
        <v>93</v>
      </c>
      <c r="AB337">
        <v>2024</v>
      </c>
      <c r="AC337">
        <v>-13.5</v>
      </c>
    </row>
    <row r="338" spans="1:29" x14ac:dyDescent="0.45">
      <c r="A338" t="s">
        <v>224</v>
      </c>
      <c r="B338">
        <v>2.1</v>
      </c>
      <c r="C338" t="s">
        <v>225</v>
      </c>
      <c r="D338">
        <v>-0.39667797173217201</v>
      </c>
      <c r="E338">
        <v>-0.39667797173217201</v>
      </c>
      <c r="F338">
        <v>-0.30652739478887497</v>
      </c>
      <c r="G338">
        <v>-9.3394644014353004E-3</v>
      </c>
      <c r="H338">
        <v>-0.277305700663664</v>
      </c>
      <c r="I338">
        <v>1457.00531585764</v>
      </c>
      <c r="J338" t="s">
        <v>427</v>
      </c>
      <c r="K338">
        <v>66.400000000000006</v>
      </c>
      <c r="L338">
        <v>255</v>
      </c>
      <c r="M338">
        <v>66</v>
      </c>
      <c r="N338">
        <v>304</v>
      </c>
      <c r="O338">
        <v>17.899999999999999</v>
      </c>
      <c r="P338">
        <v>226</v>
      </c>
      <c r="Q338">
        <v>18.3</v>
      </c>
      <c r="R338">
        <v>339</v>
      </c>
      <c r="S338">
        <v>104.8</v>
      </c>
      <c r="T338">
        <v>205</v>
      </c>
      <c r="U338">
        <v>106.3</v>
      </c>
      <c r="V338">
        <v>148</v>
      </c>
      <c r="W338">
        <v>103.3</v>
      </c>
      <c r="X338">
        <v>117</v>
      </c>
      <c r="Y338">
        <v>98.3</v>
      </c>
      <c r="Z338">
        <v>27</v>
      </c>
      <c r="AA338">
        <v>14</v>
      </c>
      <c r="AB338">
        <v>2024</v>
      </c>
      <c r="AC338">
        <v>1.5</v>
      </c>
    </row>
    <row r="339" spans="1:29" x14ac:dyDescent="0.45">
      <c r="A339" t="s">
        <v>298</v>
      </c>
      <c r="B339">
        <v>2.1</v>
      </c>
      <c r="C339" t="s">
        <v>123</v>
      </c>
      <c r="D339">
        <v>-0.52018691924528704</v>
      </c>
      <c r="E339">
        <v>-0.52018691924528704</v>
      </c>
      <c r="F339">
        <v>-0.70560283698520199</v>
      </c>
      <c r="G339">
        <v>-1.0880476027672099</v>
      </c>
      <c r="H339">
        <v>-0.70850606956074702</v>
      </c>
      <c r="I339">
        <v>1382.3753120107699</v>
      </c>
      <c r="J339" t="s">
        <v>123</v>
      </c>
      <c r="K339">
        <v>67</v>
      </c>
      <c r="L339">
        <v>221</v>
      </c>
      <c r="M339">
        <v>67.5</v>
      </c>
      <c r="N339">
        <v>237</v>
      </c>
      <c r="O339">
        <v>18.2</v>
      </c>
      <c r="P339">
        <v>265</v>
      </c>
      <c r="Q339">
        <v>17.3</v>
      </c>
      <c r="R339">
        <v>137</v>
      </c>
      <c r="S339">
        <v>95.5</v>
      </c>
      <c r="T339">
        <v>337</v>
      </c>
      <c r="U339">
        <v>94.9</v>
      </c>
      <c r="V339">
        <v>338</v>
      </c>
      <c r="W339">
        <v>108.5</v>
      </c>
      <c r="X339">
        <v>220</v>
      </c>
      <c r="Y339">
        <v>110.1</v>
      </c>
      <c r="Z339">
        <v>296</v>
      </c>
      <c r="AB339">
        <v>2024</v>
      </c>
      <c r="AC339">
        <v>-13</v>
      </c>
    </row>
    <row r="340" spans="1:29" x14ac:dyDescent="0.45">
      <c r="A340" t="s">
        <v>204</v>
      </c>
      <c r="B340">
        <v>2.1</v>
      </c>
      <c r="C340" t="s">
        <v>123</v>
      </c>
      <c r="D340">
        <v>-0.24670282118053199</v>
      </c>
      <c r="E340">
        <v>-0.24670282118053199</v>
      </c>
      <c r="F340">
        <v>-6.2973202750285201E-2</v>
      </c>
      <c r="G340">
        <v>7.7828870011960705E-2</v>
      </c>
      <c r="H340">
        <v>-0.119637493774847</v>
      </c>
      <c r="I340">
        <v>1484.2937407649199</v>
      </c>
      <c r="J340" t="s">
        <v>123</v>
      </c>
      <c r="K340">
        <v>66.900000000000006</v>
      </c>
      <c r="L340">
        <v>228</v>
      </c>
      <c r="M340">
        <v>67.7</v>
      </c>
      <c r="N340">
        <v>227</v>
      </c>
      <c r="O340">
        <v>17.5</v>
      </c>
      <c r="P340">
        <v>175</v>
      </c>
      <c r="Q340">
        <v>17.899999999999999</v>
      </c>
      <c r="R340">
        <v>277</v>
      </c>
      <c r="S340">
        <v>105.5</v>
      </c>
      <c r="T340">
        <v>191</v>
      </c>
      <c r="U340">
        <v>106.3</v>
      </c>
      <c r="V340">
        <v>150</v>
      </c>
      <c r="W340">
        <v>105.2</v>
      </c>
      <c r="X340">
        <v>151</v>
      </c>
      <c r="Y340">
        <v>102.6</v>
      </c>
      <c r="Z340">
        <v>104</v>
      </c>
      <c r="AA340">
        <v>16</v>
      </c>
      <c r="AB340">
        <v>2024</v>
      </c>
      <c r="AC340">
        <v>0.29999999999999699</v>
      </c>
    </row>
    <row r="341" spans="1:29" x14ac:dyDescent="0.45">
      <c r="A341" t="s">
        <v>257</v>
      </c>
      <c r="B341">
        <v>2.1</v>
      </c>
      <c r="C341" t="s">
        <v>230</v>
      </c>
      <c r="D341">
        <v>-0.45843244548873002</v>
      </c>
      <c r="E341">
        <v>-0.45843244548873002</v>
      </c>
      <c r="F341">
        <v>-0.431918322576678</v>
      </c>
      <c r="G341">
        <v>-0.49966134547678798</v>
      </c>
      <c r="H341">
        <v>-0.46211113975773099</v>
      </c>
      <c r="I341">
        <v>1425.02011448643</v>
      </c>
      <c r="J341" t="s">
        <v>304</v>
      </c>
      <c r="K341">
        <v>67.400000000000006</v>
      </c>
      <c r="L341">
        <v>188</v>
      </c>
      <c r="M341">
        <v>68.099999999999994</v>
      </c>
      <c r="N341">
        <v>204</v>
      </c>
      <c r="O341">
        <v>16.899999999999999</v>
      </c>
      <c r="P341">
        <v>98</v>
      </c>
      <c r="Q341">
        <v>18</v>
      </c>
      <c r="R341">
        <v>298</v>
      </c>
      <c r="S341">
        <v>96.8</v>
      </c>
      <c r="T341">
        <v>325</v>
      </c>
      <c r="U341">
        <v>98.6</v>
      </c>
      <c r="V341">
        <v>302</v>
      </c>
      <c r="W341">
        <v>100.9</v>
      </c>
      <c r="X341">
        <v>79</v>
      </c>
      <c r="Y341">
        <v>94.1</v>
      </c>
      <c r="Z341">
        <v>4</v>
      </c>
      <c r="AB341">
        <v>2024</v>
      </c>
      <c r="AC341">
        <v>-4.1000000000000103</v>
      </c>
    </row>
    <row r="342" spans="1:29" x14ac:dyDescent="0.45">
      <c r="A342" t="s">
        <v>378</v>
      </c>
      <c r="B342">
        <v>2.1</v>
      </c>
      <c r="C342" t="s">
        <v>225</v>
      </c>
      <c r="D342">
        <v>-1.4994364316707001</v>
      </c>
      <c r="E342">
        <v>-1.4994364316707001</v>
      </c>
      <c r="F342">
        <v>-1.4275560785388699</v>
      </c>
      <c r="G342">
        <v>-0.95729510114711702</v>
      </c>
      <c r="H342">
        <v>-1.3459310107568401</v>
      </c>
      <c r="I342">
        <v>1272.0529903132599</v>
      </c>
      <c r="J342" t="s">
        <v>427</v>
      </c>
      <c r="K342">
        <v>65.8</v>
      </c>
      <c r="L342">
        <v>280</v>
      </c>
      <c r="M342">
        <v>65.8</v>
      </c>
      <c r="N342">
        <v>315</v>
      </c>
      <c r="O342">
        <v>19.399999999999999</v>
      </c>
      <c r="P342">
        <v>345</v>
      </c>
      <c r="Q342">
        <v>17</v>
      </c>
      <c r="R342">
        <v>66</v>
      </c>
      <c r="S342">
        <v>93.3</v>
      </c>
      <c r="T342">
        <v>348</v>
      </c>
      <c r="U342">
        <v>94.8</v>
      </c>
      <c r="V342">
        <v>342</v>
      </c>
      <c r="W342">
        <v>113.6</v>
      </c>
      <c r="X342">
        <v>331</v>
      </c>
      <c r="Y342">
        <v>108.5</v>
      </c>
      <c r="Z342">
        <v>264</v>
      </c>
      <c r="AB342">
        <v>2024</v>
      </c>
      <c r="AC342">
        <v>-20.3</v>
      </c>
    </row>
    <row r="343" spans="1:29" x14ac:dyDescent="0.45">
      <c r="A343" t="s">
        <v>303</v>
      </c>
      <c r="B343">
        <v>2.1</v>
      </c>
      <c r="C343" t="s">
        <v>304</v>
      </c>
      <c r="D343">
        <v>-0.71427240819446702</v>
      </c>
      <c r="E343">
        <v>-0.71427240819446702</v>
      </c>
      <c r="F343">
        <v>-0.60464141195251297</v>
      </c>
      <c r="G343">
        <v>-0.89191885033706997</v>
      </c>
      <c r="H343">
        <v>-0.731276269669629</v>
      </c>
      <c r="I343">
        <v>1378.43435962693</v>
      </c>
      <c r="J343" t="s">
        <v>304</v>
      </c>
      <c r="K343">
        <v>61.6</v>
      </c>
      <c r="L343">
        <v>361</v>
      </c>
      <c r="M343">
        <v>62.7</v>
      </c>
      <c r="N343">
        <v>361</v>
      </c>
      <c r="O343">
        <v>20.2</v>
      </c>
      <c r="P343">
        <v>358</v>
      </c>
      <c r="Q343">
        <v>17.899999999999999</v>
      </c>
      <c r="R343">
        <v>270</v>
      </c>
      <c r="S343">
        <v>96.4</v>
      </c>
      <c r="T343">
        <v>330</v>
      </c>
      <c r="U343">
        <v>97.8</v>
      </c>
      <c r="V343">
        <v>311</v>
      </c>
      <c r="W343">
        <v>106.4</v>
      </c>
      <c r="X343">
        <v>177</v>
      </c>
      <c r="Y343">
        <v>100.9</v>
      </c>
      <c r="Z343">
        <v>69</v>
      </c>
      <c r="AA343">
        <v>16</v>
      </c>
      <c r="AB343">
        <v>2024</v>
      </c>
      <c r="AC343">
        <v>-10</v>
      </c>
    </row>
    <row r="344" spans="1:29" x14ac:dyDescent="0.45">
      <c r="A344" t="s">
        <v>281</v>
      </c>
      <c r="B344">
        <v>2</v>
      </c>
      <c r="C344" t="s">
        <v>230</v>
      </c>
      <c r="D344">
        <v>-0.573119325322336</v>
      </c>
      <c r="E344">
        <v>-0.573119325322336</v>
      </c>
      <c r="F344">
        <v>-0.57843209705140997</v>
      </c>
      <c r="G344">
        <v>-0.61951780529520795</v>
      </c>
      <c r="H344">
        <v>-0.58604713824782195</v>
      </c>
      <c r="I344">
        <v>1403.5698915477601</v>
      </c>
      <c r="J344" t="s">
        <v>230</v>
      </c>
      <c r="K344">
        <v>68.099999999999994</v>
      </c>
      <c r="L344">
        <v>146</v>
      </c>
      <c r="M344">
        <v>68.599999999999994</v>
      </c>
      <c r="N344">
        <v>164</v>
      </c>
      <c r="O344">
        <v>17.399999999999999</v>
      </c>
      <c r="P344">
        <v>166</v>
      </c>
      <c r="Q344">
        <v>17.7</v>
      </c>
      <c r="R344">
        <v>227</v>
      </c>
      <c r="S344">
        <v>102.8</v>
      </c>
      <c r="T344">
        <v>242</v>
      </c>
      <c r="U344">
        <v>102.1</v>
      </c>
      <c r="V344">
        <v>245</v>
      </c>
      <c r="W344">
        <v>107.5</v>
      </c>
      <c r="X344">
        <v>201</v>
      </c>
      <c r="Y344">
        <v>104</v>
      </c>
      <c r="Z344">
        <v>150</v>
      </c>
      <c r="AB344">
        <v>2024</v>
      </c>
      <c r="AC344">
        <v>-4.7</v>
      </c>
    </row>
    <row r="345" spans="1:29" x14ac:dyDescent="0.45">
      <c r="A345" t="s">
        <v>273</v>
      </c>
      <c r="B345">
        <v>2</v>
      </c>
      <c r="C345" t="s">
        <v>117</v>
      </c>
      <c r="D345">
        <v>-0.60840759604036898</v>
      </c>
      <c r="E345">
        <v>-0.60840759604036898</v>
      </c>
      <c r="F345">
        <v>-0.288620858375919</v>
      </c>
      <c r="G345">
        <v>-0.71758218151027797</v>
      </c>
      <c r="H345">
        <v>-0.55575455799173401</v>
      </c>
      <c r="I345">
        <v>1408.81277987558</v>
      </c>
      <c r="J345" t="s">
        <v>117</v>
      </c>
      <c r="K345">
        <v>72.7</v>
      </c>
      <c r="L345">
        <v>13</v>
      </c>
      <c r="M345">
        <v>73</v>
      </c>
      <c r="N345">
        <v>16</v>
      </c>
      <c r="O345">
        <v>15.2</v>
      </c>
      <c r="P345">
        <v>7</v>
      </c>
      <c r="Q345">
        <v>17.8</v>
      </c>
      <c r="R345">
        <v>260</v>
      </c>
      <c r="S345">
        <v>100.1</v>
      </c>
      <c r="T345">
        <v>285</v>
      </c>
      <c r="U345">
        <v>100.8</v>
      </c>
      <c r="V345">
        <v>268</v>
      </c>
      <c r="W345">
        <v>105.5</v>
      </c>
      <c r="X345">
        <v>160</v>
      </c>
      <c r="Y345">
        <v>101.7</v>
      </c>
      <c r="Z345">
        <v>88</v>
      </c>
      <c r="AB345">
        <v>2024</v>
      </c>
      <c r="AC345">
        <v>-5.4000000000000101</v>
      </c>
    </row>
    <row r="346" spans="1:29" x14ac:dyDescent="0.45">
      <c r="A346" t="s">
        <v>313</v>
      </c>
      <c r="B346">
        <v>2</v>
      </c>
      <c r="C346" t="s">
        <v>287</v>
      </c>
      <c r="D346">
        <v>-0.64369586675840096</v>
      </c>
      <c r="E346">
        <v>-0.64369586675840096</v>
      </c>
      <c r="F346">
        <v>-0.73120683506508199</v>
      </c>
      <c r="G346">
        <v>-1.07715156096554</v>
      </c>
      <c r="H346">
        <v>-0.77393753238685503</v>
      </c>
      <c r="I346">
        <v>1371.05076158215</v>
      </c>
      <c r="J346" t="s">
        <v>287</v>
      </c>
      <c r="K346">
        <v>64.8</v>
      </c>
      <c r="L346">
        <v>324</v>
      </c>
      <c r="M346">
        <v>66.099999999999994</v>
      </c>
      <c r="N346">
        <v>302</v>
      </c>
      <c r="O346">
        <v>18.899999999999999</v>
      </c>
      <c r="P346">
        <v>325</v>
      </c>
      <c r="Q346">
        <v>17.600000000000001</v>
      </c>
      <c r="R346">
        <v>207</v>
      </c>
      <c r="S346">
        <v>100.1</v>
      </c>
      <c r="T346">
        <v>287</v>
      </c>
      <c r="U346">
        <v>97.7</v>
      </c>
      <c r="V346">
        <v>313</v>
      </c>
      <c r="W346">
        <v>107.2</v>
      </c>
      <c r="X346">
        <v>197</v>
      </c>
      <c r="Y346">
        <v>103.9</v>
      </c>
      <c r="Z346">
        <v>145</v>
      </c>
      <c r="AA346">
        <v>16</v>
      </c>
      <c r="AB346">
        <v>2024</v>
      </c>
      <c r="AC346">
        <v>-7.1000000000000103</v>
      </c>
    </row>
    <row r="347" spans="1:29" x14ac:dyDescent="0.45">
      <c r="A347" t="s">
        <v>94</v>
      </c>
      <c r="B347">
        <v>2</v>
      </c>
      <c r="C347" t="s">
        <v>95</v>
      </c>
      <c r="D347">
        <v>0.97956458627110599</v>
      </c>
      <c r="E347">
        <v>0.97956458627110599</v>
      </c>
      <c r="F347">
        <v>0.71947558260820099</v>
      </c>
      <c r="G347">
        <v>0.84055179612917597</v>
      </c>
      <c r="H347">
        <v>0.87978913781989698</v>
      </c>
      <c r="I347">
        <v>1657.26950502818</v>
      </c>
      <c r="J347" t="s">
        <v>95</v>
      </c>
      <c r="K347">
        <v>65.5</v>
      </c>
      <c r="L347">
        <v>301</v>
      </c>
      <c r="M347">
        <v>65.599999999999994</v>
      </c>
      <c r="N347">
        <v>322</v>
      </c>
      <c r="O347">
        <v>19.3</v>
      </c>
      <c r="P347">
        <v>344</v>
      </c>
      <c r="Q347">
        <v>17.2</v>
      </c>
      <c r="R347">
        <v>110</v>
      </c>
      <c r="S347">
        <v>116.7</v>
      </c>
      <c r="T347">
        <v>29</v>
      </c>
      <c r="U347">
        <v>116.5</v>
      </c>
      <c r="V347">
        <v>15</v>
      </c>
      <c r="W347">
        <v>105.1</v>
      </c>
      <c r="X347">
        <v>150</v>
      </c>
      <c r="Y347">
        <v>103.7</v>
      </c>
      <c r="Z347">
        <v>141</v>
      </c>
      <c r="AB347">
        <v>2024</v>
      </c>
      <c r="AC347">
        <v>11.6</v>
      </c>
    </row>
    <row r="348" spans="1:29" x14ac:dyDescent="0.45">
      <c r="A348" t="s">
        <v>302</v>
      </c>
      <c r="B348">
        <v>2</v>
      </c>
      <c r="C348" t="s">
        <v>123</v>
      </c>
      <c r="D348">
        <v>-0.66134000211741795</v>
      </c>
      <c r="E348">
        <v>-0.66134000211741795</v>
      </c>
      <c r="F348">
        <v>-0.84005544793253895</v>
      </c>
      <c r="G348">
        <v>-0.71758218151027797</v>
      </c>
      <c r="H348">
        <v>-0.72007940841941298</v>
      </c>
      <c r="I348">
        <v>1380.37225638781</v>
      </c>
      <c r="J348" t="s">
        <v>123</v>
      </c>
      <c r="K348">
        <v>63.6</v>
      </c>
      <c r="L348">
        <v>348</v>
      </c>
      <c r="M348">
        <v>65.099999999999994</v>
      </c>
      <c r="N348">
        <v>340</v>
      </c>
      <c r="O348">
        <v>19.8</v>
      </c>
      <c r="P348">
        <v>355</v>
      </c>
      <c r="Q348">
        <v>16.899999999999999</v>
      </c>
      <c r="R348">
        <v>51</v>
      </c>
      <c r="S348">
        <v>107.4</v>
      </c>
      <c r="T348">
        <v>149</v>
      </c>
      <c r="U348">
        <v>107.5</v>
      </c>
      <c r="V348">
        <v>124</v>
      </c>
      <c r="W348">
        <v>112.4</v>
      </c>
      <c r="X348">
        <v>309</v>
      </c>
      <c r="Y348">
        <v>110.8</v>
      </c>
      <c r="Z348">
        <v>311</v>
      </c>
      <c r="AB348">
        <v>2024</v>
      </c>
      <c r="AC348">
        <v>-5</v>
      </c>
    </row>
    <row r="349" spans="1:29" x14ac:dyDescent="0.45">
      <c r="A349" t="s">
        <v>243</v>
      </c>
      <c r="B349">
        <v>2</v>
      </c>
      <c r="C349" t="s">
        <v>95</v>
      </c>
      <c r="D349">
        <v>-0.35256763333463098</v>
      </c>
      <c r="E349">
        <v>-0.35256763333463098</v>
      </c>
      <c r="F349">
        <v>-0.33581750127263199</v>
      </c>
      <c r="G349">
        <v>-0.44518113646841601</v>
      </c>
      <c r="H349">
        <v>-0.37153347610257798</v>
      </c>
      <c r="I349">
        <v>1440.69684362355</v>
      </c>
      <c r="J349" t="s">
        <v>95</v>
      </c>
      <c r="K349">
        <v>68.599999999999994</v>
      </c>
      <c r="L349">
        <v>115</v>
      </c>
      <c r="M349">
        <v>69.400000000000006</v>
      </c>
      <c r="N349">
        <v>117</v>
      </c>
      <c r="O349">
        <v>16.899999999999999</v>
      </c>
      <c r="P349">
        <v>95</v>
      </c>
      <c r="Q349">
        <v>17.600000000000001</v>
      </c>
      <c r="R349">
        <v>205</v>
      </c>
      <c r="S349">
        <v>106.7</v>
      </c>
      <c r="T349">
        <v>167</v>
      </c>
      <c r="U349">
        <v>106.6</v>
      </c>
      <c r="V349">
        <v>145</v>
      </c>
      <c r="W349">
        <v>112.1</v>
      </c>
      <c r="X349">
        <v>300</v>
      </c>
      <c r="Y349">
        <v>108.6</v>
      </c>
      <c r="Z349">
        <v>267</v>
      </c>
      <c r="AB349">
        <v>2024</v>
      </c>
      <c r="AC349">
        <v>-5.3999999999999897</v>
      </c>
    </row>
    <row r="350" spans="1:29" x14ac:dyDescent="0.45">
      <c r="A350" t="s">
        <v>288</v>
      </c>
      <c r="B350">
        <v>2</v>
      </c>
      <c r="C350" t="s">
        <v>117</v>
      </c>
      <c r="D350">
        <v>-0.67016206979692705</v>
      </c>
      <c r="E350">
        <v>-0.67016206979692705</v>
      </c>
      <c r="F350">
        <v>-0.568485025108592</v>
      </c>
      <c r="G350">
        <v>-0.56503759628683503</v>
      </c>
      <c r="H350">
        <v>-0.61846169024732001</v>
      </c>
      <c r="I350">
        <v>1397.9597429604501</v>
      </c>
      <c r="J350" t="s">
        <v>117</v>
      </c>
      <c r="K350">
        <v>66.5</v>
      </c>
      <c r="L350">
        <v>249</v>
      </c>
      <c r="M350">
        <v>67.3</v>
      </c>
      <c r="N350">
        <v>256</v>
      </c>
      <c r="O350">
        <v>18.100000000000001</v>
      </c>
      <c r="P350">
        <v>262</v>
      </c>
      <c r="Q350">
        <v>17.5</v>
      </c>
      <c r="R350">
        <v>176</v>
      </c>
      <c r="S350">
        <v>100.1</v>
      </c>
      <c r="T350">
        <v>289</v>
      </c>
      <c r="U350">
        <v>98.6</v>
      </c>
      <c r="V350">
        <v>303</v>
      </c>
      <c r="W350">
        <v>105.5</v>
      </c>
      <c r="X350">
        <v>158</v>
      </c>
      <c r="Y350">
        <v>104</v>
      </c>
      <c r="Z350">
        <v>149</v>
      </c>
      <c r="AB350">
        <v>2024</v>
      </c>
      <c r="AC350">
        <v>-5.4000000000000101</v>
      </c>
    </row>
    <row r="351" spans="1:29" x14ac:dyDescent="0.45">
      <c r="A351" t="s">
        <v>203</v>
      </c>
      <c r="B351">
        <v>1.9</v>
      </c>
      <c r="C351" t="s">
        <v>117</v>
      </c>
      <c r="D351">
        <v>-9.6727670628892898E-2</v>
      </c>
      <c r="E351">
        <v>-9.6727670628892898E-2</v>
      </c>
      <c r="F351">
        <v>-0.152171605376482</v>
      </c>
      <c r="G351">
        <v>-0.107403840616506</v>
      </c>
      <c r="H351">
        <v>-0.113257696812693</v>
      </c>
      <c r="I351">
        <v>1485.39792412414</v>
      </c>
      <c r="J351" t="s">
        <v>117</v>
      </c>
      <c r="K351">
        <v>67.2</v>
      </c>
      <c r="L351">
        <v>199</v>
      </c>
      <c r="M351">
        <v>67.8</v>
      </c>
      <c r="N351">
        <v>220</v>
      </c>
      <c r="O351">
        <v>16.899999999999999</v>
      </c>
      <c r="P351">
        <v>89</v>
      </c>
      <c r="Q351">
        <v>18.5</v>
      </c>
      <c r="R351">
        <v>352</v>
      </c>
      <c r="S351">
        <v>102.3</v>
      </c>
      <c r="T351">
        <v>249</v>
      </c>
      <c r="U351">
        <v>103.2</v>
      </c>
      <c r="V351">
        <v>225</v>
      </c>
      <c r="W351">
        <v>103.4</v>
      </c>
      <c r="X351">
        <v>118</v>
      </c>
      <c r="Y351">
        <v>100.9</v>
      </c>
      <c r="Z351">
        <v>71</v>
      </c>
      <c r="AB351">
        <v>2024</v>
      </c>
      <c r="AC351">
        <v>-1.1000000000000101</v>
      </c>
    </row>
    <row r="352" spans="1:29" x14ac:dyDescent="0.45">
      <c r="A352" t="s">
        <v>358</v>
      </c>
      <c r="B352">
        <v>1.9</v>
      </c>
      <c r="C352" t="s">
        <v>230</v>
      </c>
      <c r="D352">
        <v>-1.0936213184133201</v>
      </c>
      <c r="E352">
        <v>-1.0936213184133201</v>
      </c>
      <c r="F352">
        <v>-1.2738327096859601</v>
      </c>
      <c r="G352">
        <v>-1.1752159371806099</v>
      </c>
      <c r="H352">
        <v>-1.1590728209233001</v>
      </c>
      <c r="I352">
        <v>1304.3934715186999</v>
      </c>
      <c r="J352" t="s">
        <v>230</v>
      </c>
      <c r="K352">
        <v>68.099999999999994</v>
      </c>
      <c r="L352">
        <v>141</v>
      </c>
      <c r="M352">
        <v>69</v>
      </c>
      <c r="N352">
        <v>142</v>
      </c>
      <c r="O352">
        <v>18.100000000000001</v>
      </c>
      <c r="P352">
        <v>259</v>
      </c>
      <c r="Q352">
        <v>16.600000000000001</v>
      </c>
      <c r="R352">
        <v>18</v>
      </c>
      <c r="S352">
        <v>95.2</v>
      </c>
      <c r="T352">
        <v>340</v>
      </c>
      <c r="U352">
        <v>94.3</v>
      </c>
      <c r="V352">
        <v>345</v>
      </c>
      <c r="W352">
        <v>112.6</v>
      </c>
      <c r="X352">
        <v>316</v>
      </c>
      <c r="Y352">
        <v>109</v>
      </c>
      <c r="Z352">
        <v>272</v>
      </c>
      <c r="AB352">
        <v>2024</v>
      </c>
      <c r="AC352">
        <v>-17.399999999999999</v>
      </c>
    </row>
    <row r="353" spans="1:29" x14ac:dyDescent="0.45">
      <c r="A353" t="s">
        <v>196</v>
      </c>
      <c r="B353">
        <v>1.9</v>
      </c>
      <c r="C353" t="s">
        <v>117</v>
      </c>
      <c r="D353">
        <v>-6.1439399910859602E-2</v>
      </c>
      <c r="E353">
        <v>-6.1439399910859602E-2</v>
      </c>
      <c r="F353">
        <v>-4.55726027849198E-2</v>
      </c>
      <c r="G353">
        <v>-0.12919592421985501</v>
      </c>
      <c r="H353">
        <v>-7.4411831706623494E-2</v>
      </c>
      <c r="I353">
        <v>1492.1211722273799</v>
      </c>
      <c r="J353" t="s">
        <v>117</v>
      </c>
      <c r="K353">
        <v>67.099999999999994</v>
      </c>
      <c r="L353">
        <v>208</v>
      </c>
      <c r="M353">
        <v>67.400000000000006</v>
      </c>
      <c r="N353">
        <v>252</v>
      </c>
      <c r="O353">
        <v>19.100000000000001</v>
      </c>
      <c r="P353">
        <v>338</v>
      </c>
      <c r="Q353">
        <v>16.600000000000001</v>
      </c>
      <c r="R353">
        <v>20</v>
      </c>
      <c r="S353">
        <v>104.7</v>
      </c>
      <c r="T353">
        <v>210</v>
      </c>
      <c r="U353">
        <v>102.6</v>
      </c>
      <c r="V353">
        <v>239</v>
      </c>
      <c r="W353">
        <v>108.9</v>
      </c>
      <c r="X353">
        <v>234</v>
      </c>
      <c r="Y353">
        <v>106.9</v>
      </c>
      <c r="Z353">
        <v>228</v>
      </c>
      <c r="AB353">
        <v>2024</v>
      </c>
      <c r="AC353">
        <v>-4.2</v>
      </c>
    </row>
    <row r="354" spans="1:29" x14ac:dyDescent="0.45">
      <c r="A354" t="s">
        <v>290</v>
      </c>
      <c r="B354">
        <v>1.9</v>
      </c>
      <c r="C354" t="s">
        <v>123</v>
      </c>
      <c r="D354">
        <v>-0.72309447587397602</v>
      </c>
      <c r="E354">
        <v>-0.72309447587397602</v>
      </c>
      <c r="F354">
        <v>-0.47822957669010802</v>
      </c>
      <c r="G354">
        <v>-0.61951780529520795</v>
      </c>
      <c r="H354">
        <v>-0.63598408343331703</v>
      </c>
      <c r="I354">
        <v>1394.92705475978</v>
      </c>
      <c r="J354" t="s">
        <v>123</v>
      </c>
      <c r="K354">
        <v>69.5</v>
      </c>
      <c r="L354">
        <v>74</v>
      </c>
      <c r="M354">
        <v>69.8</v>
      </c>
      <c r="N354">
        <v>98</v>
      </c>
      <c r="O354">
        <v>16.2</v>
      </c>
      <c r="P354">
        <v>40</v>
      </c>
      <c r="Q354">
        <v>18</v>
      </c>
      <c r="R354">
        <v>291</v>
      </c>
      <c r="S354">
        <v>102.3</v>
      </c>
      <c r="T354">
        <v>248</v>
      </c>
      <c r="U354">
        <v>101.8</v>
      </c>
      <c r="V354">
        <v>252</v>
      </c>
      <c r="W354">
        <v>105.9</v>
      </c>
      <c r="X354">
        <v>169</v>
      </c>
      <c r="Y354">
        <v>105.7</v>
      </c>
      <c r="Z354">
        <v>197</v>
      </c>
      <c r="AB354">
        <v>2024</v>
      </c>
      <c r="AC354">
        <v>-3.6000000000000099</v>
      </c>
    </row>
    <row r="355" spans="1:29" x14ac:dyDescent="0.45">
      <c r="A355" t="s">
        <v>171</v>
      </c>
      <c r="B355">
        <v>1.9</v>
      </c>
      <c r="C355" t="s">
        <v>117</v>
      </c>
      <c r="D355">
        <v>0.26497710423094301</v>
      </c>
      <c r="E355">
        <v>0.26497710423094301</v>
      </c>
      <c r="F355">
        <v>0.117158241750989</v>
      </c>
      <c r="G355">
        <v>-0.21636425863325101</v>
      </c>
      <c r="H355">
        <v>0.107687047894906</v>
      </c>
      <c r="I355">
        <v>1523.63793581441</v>
      </c>
      <c r="J355" t="s">
        <v>117</v>
      </c>
      <c r="K355">
        <v>65.599999999999994</v>
      </c>
      <c r="L355">
        <v>298</v>
      </c>
      <c r="M355">
        <v>66.3</v>
      </c>
      <c r="N355">
        <v>292</v>
      </c>
      <c r="O355">
        <v>18.2</v>
      </c>
      <c r="P355">
        <v>266</v>
      </c>
      <c r="Q355">
        <v>17.899999999999999</v>
      </c>
      <c r="R355">
        <v>272</v>
      </c>
      <c r="S355">
        <v>111.8</v>
      </c>
      <c r="T355">
        <v>81</v>
      </c>
      <c r="U355">
        <v>111.3</v>
      </c>
      <c r="V355">
        <v>54</v>
      </c>
      <c r="W355">
        <v>108.1</v>
      </c>
      <c r="X355">
        <v>213</v>
      </c>
      <c r="Y355">
        <v>104.2</v>
      </c>
      <c r="Z355">
        <v>156</v>
      </c>
      <c r="AB355">
        <v>2024</v>
      </c>
      <c r="AC355">
        <v>3.7</v>
      </c>
    </row>
    <row r="356" spans="1:29" x14ac:dyDescent="0.45">
      <c r="A356" t="s">
        <v>233</v>
      </c>
      <c r="B356">
        <v>1.9</v>
      </c>
      <c r="C356" t="s">
        <v>95</v>
      </c>
      <c r="D356">
        <v>-0.55547518996331902</v>
      </c>
      <c r="E356">
        <v>-0.55547518996331902</v>
      </c>
      <c r="F356">
        <v>-9.9418696135687795E-2</v>
      </c>
      <c r="G356">
        <v>-0.16188404962487801</v>
      </c>
      <c r="H356">
        <v>-0.34306328142180098</v>
      </c>
      <c r="I356">
        <v>1445.62432256792</v>
      </c>
      <c r="J356" t="s">
        <v>95</v>
      </c>
      <c r="K356">
        <v>67.3</v>
      </c>
      <c r="L356">
        <v>196</v>
      </c>
      <c r="M356">
        <v>67.599999999999994</v>
      </c>
      <c r="N356">
        <v>230</v>
      </c>
      <c r="O356">
        <v>18.100000000000001</v>
      </c>
      <c r="P356">
        <v>250</v>
      </c>
      <c r="Q356">
        <v>17.399999999999999</v>
      </c>
      <c r="R356">
        <v>159</v>
      </c>
      <c r="S356">
        <v>104.3</v>
      </c>
      <c r="T356">
        <v>216</v>
      </c>
      <c r="U356">
        <v>102.8</v>
      </c>
      <c r="V356">
        <v>233</v>
      </c>
      <c r="W356">
        <v>106.7</v>
      </c>
      <c r="X356">
        <v>183</v>
      </c>
      <c r="Y356">
        <v>105.8</v>
      </c>
      <c r="Z356">
        <v>199</v>
      </c>
      <c r="AB356">
        <v>2024</v>
      </c>
      <c r="AC356">
        <v>-2.4000000000000101</v>
      </c>
    </row>
    <row r="357" spans="1:29" x14ac:dyDescent="0.45">
      <c r="A357" t="s">
        <v>250</v>
      </c>
      <c r="B357">
        <v>1.9</v>
      </c>
      <c r="C357" t="s">
        <v>225</v>
      </c>
      <c r="D357">
        <v>-0.46725451316823702</v>
      </c>
      <c r="E357">
        <v>-0.46725451316823702</v>
      </c>
      <c r="F357">
        <v>-0.48941438601363901</v>
      </c>
      <c r="G357">
        <v>-0.25994842583994898</v>
      </c>
      <c r="H357">
        <v>-0.42096795954751598</v>
      </c>
      <c r="I357">
        <v>1432.1409704013099</v>
      </c>
      <c r="J357" t="s">
        <v>427</v>
      </c>
      <c r="K357">
        <v>62.9</v>
      </c>
      <c r="L357">
        <v>355</v>
      </c>
      <c r="M357">
        <v>62.9</v>
      </c>
      <c r="N357">
        <v>359</v>
      </c>
      <c r="O357">
        <v>19.600000000000001</v>
      </c>
      <c r="P357">
        <v>349</v>
      </c>
      <c r="Q357">
        <v>18.399999999999999</v>
      </c>
      <c r="R357">
        <v>349</v>
      </c>
      <c r="S357">
        <v>103.5</v>
      </c>
      <c r="T357">
        <v>224</v>
      </c>
      <c r="U357">
        <v>106.3</v>
      </c>
      <c r="V357">
        <v>149</v>
      </c>
      <c r="W357">
        <v>113.9</v>
      </c>
      <c r="X357">
        <v>335</v>
      </c>
      <c r="Y357">
        <v>106.9</v>
      </c>
      <c r="Z357">
        <v>227</v>
      </c>
      <c r="AB357">
        <v>2024</v>
      </c>
      <c r="AC357">
        <v>-10.4</v>
      </c>
    </row>
    <row r="358" spans="1:29" x14ac:dyDescent="0.45">
      <c r="A358" t="s">
        <v>326</v>
      </c>
      <c r="B358">
        <v>1.8</v>
      </c>
      <c r="C358" t="s">
        <v>304</v>
      </c>
      <c r="D358">
        <v>-0.94364616786167999</v>
      </c>
      <c r="E358">
        <v>-0.94364616786167999</v>
      </c>
      <c r="F358">
        <v>-0.80413396015357097</v>
      </c>
      <c r="G358">
        <v>-0.91371093394041902</v>
      </c>
      <c r="H358">
        <v>-0.90128430745433796</v>
      </c>
      <c r="I358">
        <v>1349.0102184873399</v>
      </c>
      <c r="J358" t="s">
        <v>304</v>
      </c>
      <c r="K358">
        <v>67</v>
      </c>
      <c r="L358">
        <v>219</v>
      </c>
      <c r="M358">
        <v>67.5</v>
      </c>
      <c r="N358">
        <v>245</v>
      </c>
      <c r="O358">
        <v>17.7</v>
      </c>
      <c r="P358">
        <v>206</v>
      </c>
      <c r="Q358">
        <v>17.600000000000001</v>
      </c>
      <c r="R358">
        <v>224</v>
      </c>
      <c r="S358">
        <v>101</v>
      </c>
      <c r="T358">
        <v>270</v>
      </c>
      <c r="U358">
        <v>103.8</v>
      </c>
      <c r="V358">
        <v>216</v>
      </c>
      <c r="W358">
        <v>108.4</v>
      </c>
      <c r="X358">
        <v>219</v>
      </c>
      <c r="Y358">
        <v>100.7</v>
      </c>
      <c r="Z358">
        <v>62</v>
      </c>
      <c r="AB358">
        <v>2024</v>
      </c>
      <c r="AC358">
        <v>-7.4000000000000101</v>
      </c>
    </row>
    <row r="359" spans="1:29" x14ac:dyDescent="0.45">
      <c r="A359" t="s">
        <v>308</v>
      </c>
      <c r="B359">
        <v>1.8</v>
      </c>
      <c r="C359" t="s">
        <v>13</v>
      </c>
      <c r="D359">
        <v>-0.70545034051495903</v>
      </c>
      <c r="E359">
        <v>-0.70545034051495903</v>
      </c>
      <c r="F359">
        <v>-0.75074863035328698</v>
      </c>
      <c r="G359">
        <v>-0.79385447412200005</v>
      </c>
      <c r="H359">
        <v>-0.73887594637630105</v>
      </c>
      <c r="I359">
        <v>1377.1190455809201</v>
      </c>
      <c r="J359" t="s">
        <v>13</v>
      </c>
      <c r="K359">
        <v>67.599999999999994</v>
      </c>
      <c r="L359">
        <v>172</v>
      </c>
      <c r="M359">
        <v>68.3</v>
      </c>
      <c r="N359">
        <v>189</v>
      </c>
      <c r="O359">
        <v>17.3</v>
      </c>
      <c r="P359">
        <v>152</v>
      </c>
      <c r="Q359">
        <v>17.600000000000001</v>
      </c>
      <c r="R359">
        <v>222</v>
      </c>
      <c r="S359">
        <v>103.5</v>
      </c>
      <c r="T359">
        <v>227</v>
      </c>
      <c r="U359">
        <v>102</v>
      </c>
      <c r="V359">
        <v>250</v>
      </c>
      <c r="W359">
        <v>114.1</v>
      </c>
      <c r="X359">
        <v>337</v>
      </c>
      <c r="Y359">
        <v>116.2</v>
      </c>
      <c r="Z359">
        <v>357</v>
      </c>
      <c r="AB359">
        <v>2024</v>
      </c>
      <c r="AC359">
        <v>-10.6</v>
      </c>
    </row>
    <row r="360" spans="1:29" x14ac:dyDescent="0.45">
      <c r="A360" t="s">
        <v>382</v>
      </c>
      <c r="B360">
        <v>1.7</v>
      </c>
      <c r="C360" t="s">
        <v>304</v>
      </c>
      <c r="D360">
        <v>-1.5259026347092199</v>
      </c>
      <c r="E360">
        <v>-1.5259026347092199</v>
      </c>
      <c r="F360">
        <v>-1.4186841215471799</v>
      </c>
      <c r="G360">
        <v>-1.1425278117755799</v>
      </c>
      <c r="H360">
        <v>-1.4032543006853</v>
      </c>
      <c r="I360">
        <v>1262.13176190889</v>
      </c>
      <c r="J360" t="s">
        <v>304</v>
      </c>
      <c r="K360">
        <v>72.2</v>
      </c>
      <c r="L360">
        <v>15</v>
      </c>
      <c r="M360">
        <v>72.900000000000006</v>
      </c>
      <c r="N360">
        <v>18</v>
      </c>
      <c r="O360">
        <v>15.6</v>
      </c>
      <c r="P360">
        <v>21</v>
      </c>
      <c r="Q360">
        <v>17.2</v>
      </c>
      <c r="R360">
        <v>96</v>
      </c>
      <c r="S360">
        <v>98</v>
      </c>
      <c r="T360">
        <v>312</v>
      </c>
      <c r="U360">
        <v>99.9</v>
      </c>
      <c r="V360">
        <v>282</v>
      </c>
      <c r="W360">
        <v>113.3</v>
      </c>
      <c r="X360">
        <v>323</v>
      </c>
      <c r="Y360">
        <v>106.7</v>
      </c>
      <c r="Z360">
        <v>223</v>
      </c>
      <c r="AB360">
        <v>2024</v>
      </c>
      <c r="AC360">
        <v>-15.3</v>
      </c>
    </row>
    <row r="361" spans="1:29" x14ac:dyDescent="0.45">
      <c r="A361" t="s">
        <v>292</v>
      </c>
      <c r="B361">
        <v>1.7</v>
      </c>
      <c r="C361" t="s">
        <v>114</v>
      </c>
      <c r="D361">
        <v>-0.76720481427151699</v>
      </c>
      <c r="E361">
        <v>-0.76720481427151699</v>
      </c>
      <c r="F361">
        <v>-0.56179943633685203</v>
      </c>
      <c r="G361">
        <v>-0.46697322007176501</v>
      </c>
      <c r="H361">
        <v>-0.64079557123791298</v>
      </c>
      <c r="I361">
        <v>1394.094306508</v>
      </c>
      <c r="J361" t="s">
        <v>114</v>
      </c>
      <c r="K361">
        <v>73.2</v>
      </c>
      <c r="L361">
        <v>5</v>
      </c>
      <c r="M361">
        <v>74.7</v>
      </c>
      <c r="N361">
        <v>4</v>
      </c>
      <c r="O361">
        <v>14.5</v>
      </c>
      <c r="P361">
        <v>2</v>
      </c>
      <c r="Q361">
        <v>17.600000000000001</v>
      </c>
      <c r="R361">
        <v>200</v>
      </c>
      <c r="S361">
        <v>105</v>
      </c>
      <c r="T361">
        <v>201</v>
      </c>
      <c r="U361">
        <v>104.6</v>
      </c>
      <c r="V361">
        <v>196</v>
      </c>
      <c r="W361">
        <v>113.4</v>
      </c>
      <c r="X361">
        <v>325</v>
      </c>
      <c r="Y361">
        <v>108.3</v>
      </c>
      <c r="Z361">
        <v>260</v>
      </c>
      <c r="AB361">
        <v>2024</v>
      </c>
      <c r="AC361">
        <v>-8.4000000000000092</v>
      </c>
    </row>
    <row r="362" spans="1:29" x14ac:dyDescent="0.45">
      <c r="A362" t="s">
        <v>267</v>
      </c>
      <c r="B362">
        <v>1.7</v>
      </c>
      <c r="C362" t="s">
        <v>225</v>
      </c>
      <c r="D362">
        <v>-0.47607658084774501</v>
      </c>
      <c r="E362">
        <v>-0.47607658084774501</v>
      </c>
      <c r="F362">
        <v>-0.69540279681858896</v>
      </c>
      <c r="G362">
        <v>-0.33622071845167001</v>
      </c>
      <c r="H362">
        <v>-0.49594416924143703</v>
      </c>
      <c r="I362">
        <v>1419.1644629085399</v>
      </c>
      <c r="J362" t="s">
        <v>427</v>
      </c>
      <c r="K362">
        <v>65.900000000000006</v>
      </c>
      <c r="L362">
        <v>275</v>
      </c>
      <c r="M362">
        <v>65.7</v>
      </c>
      <c r="N362">
        <v>320</v>
      </c>
      <c r="O362">
        <v>18.100000000000001</v>
      </c>
      <c r="P362">
        <v>255</v>
      </c>
      <c r="Q362">
        <v>18.3</v>
      </c>
      <c r="R362">
        <v>337</v>
      </c>
      <c r="S362">
        <v>98.3</v>
      </c>
      <c r="T362">
        <v>309</v>
      </c>
      <c r="U362">
        <v>99.1</v>
      </c>
      <c r="V362">
        <v>293</v>
      </c>
      <c r="W362">
        <v>108.7</v>
      </c>
      <c r="X362">
        <v>229</v>
      </c>
      <c r="Y362">
        <v>100.9</v>
      </c>
      <c r="Z362">
        <v>73</v>
      </c>
      <c r="AB362">
        <v>2024</v>
      </c>
      <c r="AC362">
        <v>-10.4</v>
      </c>
    </row>
    <row r="363" spans="1:29" x14ac:dyDescent="0.45">
      <c r="A363" t="s">
        <v>277</v>
      </c>
      <c r="B363">
        <v>1.6</v>
      </c>
      <c r="C363" t="s">
        <v>225</v>
      </c>
      <c r="D363">
        <v>-0.64369586675840096</v>
      </c>
      <c r="E363">
        <v>-0.64369586675840096</v>
      </c>
      <c r="F363">
        <v>-0.50603801214877597</v>
      </c>
      <c r="G363">
        <v>-0.488765303675114</v>
      </c>
      <c r="H363">
        <v>-0.57054876233517304</v>
      </c>
      <c r="I363">
        <v>1406.25227295884</v>
      </c>
      <c r="J363" t="s">
        <v>427</v>
      </c>
      <c r="K363">
        <v>65.599999999999994</v>
      </c>
      <c r="L363">
        <v>296</v>
      </c>
      <c r="M363">
        <v>65.400000000000006</v>
      </c>
      <c r="N363">
        <v>329</v>
      </c>
      <c r="O363">
        <v>18</v>
      </c>
      <c r="P363">
        <v>237</v>
      </c>
      <c r="Q363">
        <v>18.600000000000001</v>
      </c>
      <c r="R363">
        <v>358</v>
      </c>
      <c r="S363">
        <v>96.8</v>
      </c>
      <c r="T363">
        <v>326</v>
      </c>
      <c r="U363">
        <v>99.5</v>
      </c>
      <c r="V363">
        <v>289</v>
      </c>
      <c r="W363">
        <v>111.1</v>
      </c>
      <c r="X363">
        <v>279</v>
      </c>
      <c r="Y363">
        <v>103</v>
      </c>
      <c r="Z363">
        <v>118</v>
      </c>
      <c r="AB363">
        <v>2024</v>
      </c>
      <c r="AC363">
        <v>-14.3</v>
      </c>
    </row>
    <row r="364" spans="1:29" x14ac:dyDescent="0.45">
      <c r="A364" t="s">
        <v>386</v>
      </c>
      <c r="B364">
        <v>2.9309392265193401</v>
      </c>
      <c r="C364" t="s">
        <v>304</v>
      </c>
      <c r="D364">
        <v>-1.67587778526086</v>
      </c>
      <c r="E364">
        <v>-1.67587778526086</v>
      </c>
      <c r="F364">
        <v>-1.91544143644628</v>
      </c>
      <c r="G364">
        <v>-0.80475051592367397</v>
      </c>
      <c r="H364">
        <v>-1.51798688072292</v>
      </c>
      <c r="I364">
        <v>1242.27442061888</v>
      </c>
    </row>
    <row r="365" spans="1:29" x14ac:dyDescent="0.45">
      <c r="A365" t="s">
        <v>357</v>
      </c>
      <c r="B365">
        <v>2.9309392265193401</v>
      </c>
      <c r="C365" t="s">
        <v>154</v>
      </c>
      <c r="D365">
        <v>-1.21713026592643</v>
      </c>
      <c r="E365">
        <v>-1.21713026592643</v>
      </c>
      <c r="F365">
        <v>-1.3908034094531401</v>
      </c>
      <c r="G365">
        <v>-0.80475051592367397</v>
      </c>
      <c r="H365">
        <v>-1.1574536143074201</v>
      </c>
      <c r="I365">
        <v>1304.6737157037401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Pre-Season 2024-25 Ratings</vt:lpstr>
      <vt:lpstr>March Madness Predictions</vt:lpstr>
      <vt:lpstr>Sheet1</vt:lpstr>
      <vt:lpstr>Comparison</vt:lpstr>
      <vt:lpstr>Pre-Season Conference Ratings</vt:lpstr>
      <vt:lpstr>Index</vt:lpstr>
      <vt:lpstr>Conferences</vt:lpstr>
      <vt:lpstr>2025 Data</vt:lpstr>
      <vt:lpstr>2024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2024-10-27T20:48:42Z</dcterms:created>
  <dcterms:modified xsi:type="dcterms:W3CDTF">2024-11-08T02:13:43Z</dcterms:modified>
</cp:coreProperties>
</file>